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D:\Dropbox\Dropbox\CMP-OS\CAP\"/>
    </mc:Choice>
  </mc:AlternateContent>
  <bookViews>
    <workbookView xWindow="0" yWindow="0" windowWidth="24615" windowHeight="10290" tabRatio="856"/>
  </bookViews>
  <sheets>
    <sheet name="Project" sheetId="1" r:id="rId1"/>
    <sheet name="Targets" sheetId="2" r:id="rId2"/>
    <sheet name="KEAs" sheetId="3" r:id="rId3"/>
    <sheet name="Ratings" sheetId="4" r:id="rId4"/>
    <sheet name="HealthSum" sheetId="9" r:id="rId5"/>
    <sheet name="ThreatSum" sheetId="5" r:id="rId6"/>
    <sheet name="ThreatList" sheetId="7" r:id="rId7"/>
    <sheet name="Objectives" sheetId="12" r:id="rId8"/>
    <sheet name="Strategies" sheetId="6" r:id="rId9"/>
    <sheet name="ROI" sheetId="10" r:id="rId10"/>
    <sheet name="KEADrop" sheetId="11" state="hidden" r:id="rId11"/>
    <sheet name="Sort" sheetId="14" state="hidden" r:id="rId12"/>
    <sheet name="Scoring" sheetId="8" r:id="rId13"/>
  </sheets>
  <definedNames>
    <definedName name="_xlnm._FilterDatabase" localSheetId="11" hidden="1">Sort!$B$2:$F$92</definedName>
    <definedName name="Combo">KEADrop!$C$2:$C$97</definedName>
    <definedName name="Cost">Scoring!$A$101:$A$104</definedName>
    <definedName name="Feasibility">Scoring!$A$94:$A$98</definedName>
    <definedName name="MatrixOverall">Scoring!$E$130:$J$149</definedName>
    <definedName name="_xlnm.Print_Area" localSheetId="5">ThreatSum!$A$1:$N$17</definedName>
    <definedName name="Rank">Scoring!$A$77:$A$80</definedName>
    <definedName name="Rating">Scoring!$A$68:$A$73</definedName>
    <definedName name="ROIRank">Scoring!$A$129:$A$133</definedName>
    <definedName name="StressRankMatrix">Scoring!$C$16:$I$22</definedName>
    <definedName name="ThreatRankMatrix">Scoring!$C$28:$G$32</definedName>
    <definedName name="ThreatScore">Scoring!$B$36:$B$40</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GT3" i="4" l="1"/>
  <c r="HI23" i="4"/>
  <c r="GT4" i="4"/>
  <c r="HI29" i="4"/>
  <c r="GT5" i="4"/>
  <c r="HI35" i="4"/>
  <c r="GT6" i="4"/>
  <c r="HI41" i="4"/>
  <c r="GT7" i="4"/>
  <c r="HI47" i="4"/>
  <c r="GT8" i="4"/>
  <c r="HI53" i="4"/>
  <c r="GT9" i="4"/>
  <c r="HI59" i="4"/>
  <c r="GT10" i="4"/>
  <c r="HI65" i="4"/>
  <c r="HI71" i="4"/>
  <c r="B38" i="8"/>
  <c r="B37" i="8"/>
  <c r="B36" i="8"/>
  <c r="B50" i="8"/>
  <c r="B51" i="8"/>
  <c r="B52" i="8"/>
  <c r="B53" i="8"/>
  <c r="B54" i="8"/>
  <c r="HI72" i="4"/>
  <c r="M17" i="5"/>
  <c r="GB3" i="4"/>
  <c r="GQ23" i="4"/>
  <c r="GB4" i="4"/>
  <c r="GQ29" i="4"/>
  <c r="GB5" i="4"/>
  <c r="GQ35" i="4"/>
  <c r="GB6" i="4"/>
  <c r="GQ41" i="4"/>
  <c r="GB7" i="4"/>
  <c r="GQ47" i="4"/>
  <c r="GB8" i="4"/>
  <c r="GQ53" i="4"/>
  <c r="GB9" i="4"/>
  <c r="GQ59" i="4"/>
  <c r="GB10" i="4"/>
  <c r="GQ65" i="4"/>
  <c r="GQ71" i="4"/>
  <c r="GQ72" i="4"/>
  <c r="L17" i="5"/>
  <c r="FJ3" i="4"/>
  <c r="FY23" i="4"/>
  <c r="FJ4" i="4"/>
  <c r="FY29" i="4"/>
  <c r="FJ5" i="4"/>
  <c r="FY35" i="4"/>
  <c r="FJ6" i="4"/>
  <c r="FY41" i="4"/>
  <c r="FJ7" i="4"/>
  <c r="FY47" i="4"/>
  <c r="FJ8" i="4"/>
  <c r="FY53" i="4"/>
  <c r="FJ9" i="4"/>
  <c r="FY59" i="4"/>
  <c r="FJ10" i="4"/>
  <c r="FY65" i="4"/>
  <c r="FY71" i="4"/>
  <c r="FY72" i="4"/>
  <c r="K17" i="5"/>
  <c r="ER3" i="4"/>
  <c r="FG23" i="4"/>
  <c r="ER4" i="4"/>
  <c r="FG29" i="4"/>
  <c r="ER5" i="4"/>
  <c r="FG35" i="4"/>
  <c r="ER6" i="4"/>
  <c r="FG41" i="4"/>
  <c r="ER7" i="4"/>
  <c r="FG47" i="4"/>
  <c r="ER8" i="4"/>
  <c r="FG53" i="4"/>
  <c r="ER9" i="4"/>
  <c r="FG59" i="4"/>
  <c r="ER10" i="4"/>
  <c r="FG65" i="4"/>
  <c r="FG71" i="4"/>
  <c r="FG72" i="4"/>
  <c r="J17" i="5"/>
  <c r="DZ3" i="4"/>
  <c r="EO23" i="4"/>
  <c r="DZ4" i="4"/>
  <c r="EO29" i="4"/>
  <c r="DZ5" i="4"/>
  <c r="EO35" i="4"/>
  <c r="DZ6" i="4"/>
  <c r="EO41" i="4"/>
  <c r="DZ7" i="4"/>
  <c r="EO47" i="4"/>
  <c r="DZ8" i="4"/>
  <c r="EO53" i="4"/>
  <c r="DZ9" i="4"/>
  <c r="EO59" i="4"/>
  <c r="DZ10" i="4"/>
  <c r="EO65" i="4"/>
  <c r="EO71" i="4"/>
  <c r="EO72" i="4"/>
  <c r="I17" i="5"/>
  <c r="DH3" i="4"/>
  <c r="DW23" i="4"/>
  <c r="DH4" i="4"/>
  <c r="DW29" i="4"/>
  <c r="DH5" i="4"/>
  <c r="DW35" i="4"/>
  <c r="DH6" i="4"/>
  <c r="DW41" i="4"/>
  <c r="DH7" i="4"/>
  <c r="DW47" i="4"/>
  <c r="DH8" i="4"/>
  <c r="DW53" i="4"/>
  <c r="DH9" i="4"/>
  <c r="DW59" i="4"/>
  <c r="DH10" i="4"/>
  <c r="DW65" i="4"/>
  <c r="DW71" i="4"/>
  <c r="DW72" i="4"/>
  <c r="H17" i="5"/>
  <c r="CP3" i="4"/>
  <c r="DE23" i="4"/>
  <c r="CP4" i="4"/>
  <c r="DE29" i="4"/>
  <c r="CP5" i="4"/>
  <c r="DE35" i="4"/>
  <c r="CP6" i="4"/>
  <c r="DE41" i="4"/>
  <c r="CP7" i="4"/>
  <c r="DE47" i="4"/>
  <c r="CP8" i="4"/>
  <c r="DE53" i="4"/>
  <c r="CP9" i="4"/>
  <c r="DE59" i="4"/>
  <c r="CP10" i="4"/>
  <c r="DE65" i="4"/>
  <c r="DE71" i="4"/>
  <c r="DE72" i="4"/>
  <c r="G17" i="5"/>
  <c r="BX3" i="4"/>
  <c r="CM23" i="4"/>
  <c r="BX4" i="4"/>
  <c r="CM29" i="4"/>
  <c r="BX5" i="4"/>
  <c r="CM35" i="4"/>
  <c r="BX6" i="4"/>
  <c r="CM41" i="4"/>
  <c r="BX7" i="4"/>
  <c r="CM47" i="4"/>
  <c r="BX8" i="4"/>
  <c r="CM53" i="4"/>
  <c r="BX9" i="4"/>
  <c r="CM59" i="4"/>
  <c r="BX10" i="4"/>
  <c r="CM65" i="4"/>
  <c r="CM71" i="4"/>
  <c r="CM72" i="4"/>
  <c r="F17" i="5"/>
  <c r="BF3" i="4"/>
  <c r="BU23" i="4"/>
  <c r="BF4" i="4"/>
  <c r="BU29" i="4"/>
  <c r="BF5" i="4"/>
  <c r="BU35" i="4"/>
  <c r="BF6" i="4"/>
  <c r="BU41" i="4"/>
  <c r="BF7" i="4"/>
  <c r="BU47" i="4"/>
  <c r="BF8" i="4"/>
  <c r="BU53" i="4"/>
  <c r="BF9" i="4"/>
  <c r="BU59" i="4"/>
  <c r="BF10" i="4"/>
  <c r="BU65" i="4"/>
  <c r="BU71" i="4"/>
  <c r="BU72" i="4"/>
  <c r="E17" i="5"/>
  <c r="AN3" i="4"/>
  <c r="BC23" i="4"/>
  <c r="AN4" i="4"/>
  <c r="BC29" i="4"/>
  <c r="AN5" i="4"/>
  <c r="BC35" i="4"/>
  <c r="AN6" i="4"/>
  <c r="BC41" i="4"/>
  <c r="AN7" i="4"/>
  <c r="BC47" i="4"/>
  <c r="AN8" i="4"/>
  <c r="BC53" i="4"/>
  <c r="AN9" i="4"/>
  <c r="BC59" i="4"/>
  <c r="AN10" i="4"/>
  <c r="BC65" i="4"/>
  <c r="BC71" i="4"/>
  <c r="BC72" i="4"/>
  <c r="D17" i="5"/>
  <c r="V3" i="4"/>
  <c r="AK23" i="4"/>
  <c r="V4" i="4"/>
  <c r="AK29" i="4"/>
  <c r="V5" i="4"/>
  <c r="AK35" i="4"/>
  <c r="V6" i="4"/>
  <c r="AK41" i="4"/>
  <c r="V7" i="4"/>
  <c r="AK47" i="4"/>
  <c r="V8" i="4"/>
  <c r="AK53" i="4"/>
  <c r="V9" i="4"/>
  <c r="AK59" i="4"/>
  <c r="V10" i="4"/>
  <c r="AK65" i="4"/>
  <c r="AK71" i="4"/>
  <c r="AK72" i="4"/>
  <c r="C17" i="5"/>
  <c r="D3" i="4"/>
  <c r="S23" i="4"/>
  <c r="D4" i="4"/>
  <c r="S29" i="4"/>
  <c r="D5" i="4"/>
  <c r="S35" i="4"/>
  <c r="D6" i="4"/>
  <c r="S41" i="4"/>
  <c r="D7" i="4"/>
  <c r="S47" i="4"/>
  <c r="D8" i="4"/>
  <c r="S53" i="4"/>
  <c r="D9" i="4"/>
  <c r="S59" i="4"/>
  <c r="D10" i="4"/>
  <c r="S65" i="4"/>
  <c r="S71" i="4"/>
  <c r="S72" i="4"/>
  <c r="B17" i="5"/>
  <c r="B59" i="8"/>
  <c r="B60" i="8"/>
  <c r="B61" i="8"/>
  <c r="B62" i="8"/>
  <c r="B63" i="8"/>
  <c r="HH23" i="4"/>
  <c r="HH29" i="4"/>
  <c r="HH35" i="4"/>
  <c r="HH41" i="4"/>
  <c r="HH47" i="4"/>
  <c r="HH53" i="4"/>
  <c r="HH59" i="4"/>
  <c r="HH65" i="4"/>
  <c r="HH71" i="4"/>
  <c r="HH72" i="4"/>
  <c r="M16" i="5"/>
  <c r="GP23" i="4"/>
  <c r="GP29" i="4"/>
  <c r="GP35" i="4"/>
  <c r="GP41" i="4"/>
  <c r="GP47" i="4"/>
  <c r="GP53" i="4"/>
  <c r="GP59" i="4"/>
  <c r="GP65" i="4"/>
  <c r="GP71" i="4"/>
  <c r="GP72" i="4"/>
  <c r="L16" i="5"/>
  <c r="FX23" i="4"/>
  <c r="FX29" i="4"/>
  <c r="FX35" i="4"/>
  <c r="FX41" i="4"/>
  <c r="FX47" i="4"/>
  <c r="FX53" i="4"/>
  <c r="FX59" i="4"/>
  <c r="FX65" i="4"/>
  <c r="FX71" i="4"/>
  <c r="FX72" i="4"/>
  <c r="K16" i="5"/>
  <c r="FF23" i="4"/>
  <c r="FF29" i="4"/>
  <c r="FF35" i="4"/>
  <c r="FF41" i="4"/>
  <c r="FF47" i="4"/>
  <c r="FF53" i="4"/>
  <c r="FF59" i="4"/>
  <c r="FF65" i="4"/>
  <c r="FF71" i="4"/>
  <c r="FF72" i="4"/>
  <c r="J16" i="5"/>
  <c r="EN23" i="4"/>
  <c r="EN29" i="4"/>
  <c r="EN35" i="4"/>
  <c r="EN41" i="4"/>
  <c r="EN47" i="4"/>
  <c r="EN53" i="4"/>
  <c r="EN59" i="4"/>
  <c r="EN65" i="4"/>
  <c r="EN71" i="4"/>
  <c r="EN72" i="4"/>
  <c r="I16" i="5"/>
  <c r="DV23" i="4"/>
  <c r="DV29" i="4"/>
  <c r="DV35" i="4"/>
  <c r="DV41" i="4"/>
  <c r="DV47" i="4"/>
  <c r="DV53" i="4"/>
  <c r="DV59" i="4"/>
  <c r="DV65" i="4"/>
  <c r="DV71" i="4"/>
  <c r="DV72" i="4"/>
  <c r="H16" i="5"/>
  <c r="DD23" i="4"/>
  <c r="DD29" i="4"/>
  <c r="DD35" i="4"/>
  <c r="DD41" i="4"/>
  <c r="DD47" i="4"/>
  <c r="DD53" i="4"/>
  <c r="DD59" i="4"/>
  <c r="DD65" i="4"/>
  <c r="DD71" i="4"/>
  <c r="DD72" i="4"/>
  <c r="G16" i="5"/>
  <c r="CL23" i="4"/>
  <c r="CL29" i="4"/>
  <c r="CL35" i="4"/>
  <c r="CL41" i="4"/>
  <c r="CL47" i="4"/>
  <c r="CL53" i="4"/>
  <c r="CL59" i="4"/>
  <c r="CL65" i="4"/>
  <c r="CL71" i="4"/>
  <c r="CL72" i="4"/>
  <c r="F16" i="5"/>
  <c r="BT23" i="4"/>
  <c r="BT29" i="4"/>
  <c r="BT35" i="4"/>
  <c r="BT41" i="4"/>
  <c r="BT47" i="4"/>
  <c r="BT53" i="4"/>
  <c r="BT59" i="4"/>
  <c r="BT65" i="4"/>
  <c r="BT71" i="4"/>
  <c r="BT72" i="4"/>
  <c r="E16" i="5"/>
  <c r="BB23" i="4"/>
  <c r="BB29" i="4"/>
  <c r="BB35" i="4"/>
  <c r="BB41" i="4"/>
  <c r="BB47" i="4"/>
  <c r="BB53" i="4"/>
  <c r="BB59" i="4"/>
  <c r="BB65" i="4"/>
  <c r="BB71" i="4"/>
  <c r="BB72" i="4"/>
  <c r="D16" i="5"/>
  <c r="AJ23" i="4"/>
  <c r="AJ29" i="4"/>
  <c r="AJ35" i="4"/>
  <c r="AJ41" i="4"/>
  <c r="AJ47" i="4"/>
  <c r="AJ53" i="4"/>
  <c r="AJ59" i="4"/>
  <c r="AJ65" i="4"/>
  <c r="AJ71" i="4"/>
  <c r="AJ72" i="4"/>
  <c r="C16" i="5"/>
  <c r="R23" i="4"/>
  <c r="R29" i="4"/>
  <c r="R35" i="4"/>
  <c r="R41" i="4"/>
  <c r="R47" i="4"/>
  <c r="R53" i="4"/>
  <c r="R59" i="4"/>
  <c r="R65" i="4"/>
  <c r="R71" i="4"/>
  <c r="R72" i="4"/>
  <c r="B16" i="5"/>
  <c r="HG22" i="4"/>
  <c r="HG23" i="4"/>
  <c r="HG29" i="4"/>
  <c r="HG35" i="4"/>
  <c r="HG41" i="4"/>
  <c r="HG47" i="4"/>
  <c r="HG53" i="4"/>
  <c r="HG59" i="4"/>
  <c r="HG65" i="4"/>
  <c r="HG71" i="4"/>
  <c r="HG72" i="4"/>
  <c r="M15" i="5"/>
  <c r="GO22" i="4"/>
  <c r="GO23" i="4"/>
  <c r="GO29" i="4"/>
  <c r="GO35" i="4"/>
  <c r="GO41" i="4"/>
  <c r="GO47" i="4"/>
  <c r="GO53" i="4"/>
  <c r="GO59" i="4"/>
  <c r="GO65" i="4"/>
  <c r="GO71" i="4"/>
  <c r="GO72" i="4"/>
  <c r="L15" i="5"/>
  <c r="I54" i="8"/>
  <c r="FW22" i="4"/>
  <c r="FW23" i="4"/>
  <c r="FW29" i="4"/>
  <c r="FW35" i="4"/>
  <c r="FW41" i="4"/>
  <c r="FW47" i="4"/>
  <c r="FW53" i="4"/>
  <c r="FW59" i="4"/>
  <c r="FW65" i="4"/>
  <c r="FW71" i="4"/>
  <c r="FW72" i="4"/>
  <c r="K15" i="5"/>
  <c r="FE22" i="4"/>
  <c r="FE23" i="4"/>
  <c r="FE29" i="4"/>
  <c r="FE35" i="4"/>
  <c r="FE41" i="4"/>
  <c r="FE47" i="4"/>
  <c r="FE53" i="4"/>
  <c r="FE59" i="4"/>
  <c r="FE65" i="4"/>
  <c r="FE71" i="4"/>
  <c r="FE72" i="4"/>
  <c r="J15" i="5"/>
  <c r="I52" i="8"/>
  <c r="EM22" i="4"/>
  <c r="EM23" i="4"/>
  <c r="EM29" i="4"/>
  <c r="EM35" i="4"/>
  <c r="EM41" i="4"/>
  <c r="EM47" i="4"/>
  <c r="EM53" i="4"/>
  <c r="EM59" i="4"/>
  <c r="EM65" i="4"/>
  <c r="EM71" i="4"/>
  <c r="EM72" i="4"/>
  <c r="I15" i="5"/>
  <c r="I53" i="8"/>
  <c r="DU22" i="4"/>
  <c r="DU23" i="4"/>
  <c r="DU29" i="4"/>
  <c r="DU35" i="4"/>
  <c r="DU41" i="4"/>
  <c r="DU47" i="4"/>
  <c r="DU53" i="4"/>
  <c r="DU59" i="4"/>
  <c r="DU65" i="4"/>
  <c r="DU71" i="4"/>
  <c r="DU72" i="4"/>
  <c r="H15" i="5"/>
  <c r="DC23" i="4"/>
  <c r="DC29" i="4"/>
  <c r="DC35" i="4"/>
  <c r="DC41" i="4"/>
  <c r="DC47" i="4"/>
  <c r="DC53" i="4"/>
  <c r="DC59" i="4"/>
  <c r="DC65" i="4"/>
  <c r="DC71" i="4"/>
  <c r="DC72" i="4"/>
  <c r="G15" i="5"/>
  <c r="CK22" i="4"/>
  <c r="CK23" i="4"/>
  <c r="CK29" i="4"/>
  <c r="CK35" i="4"/>
  <c r="CK41" i="4"/>
  <c r="CK47" i="4"/>
  <c r="CK53" i="4"/>
  <c r="CK59" i="4"/>
  <c r="CK65" i="4"/>
  <c r="CK71" i="4"/>
  <c r="CK72" i="4"/>
  <c r="F15" i="5"/>
  <c r="BS22" i="4"/>
  <c r="BS23" i="4"/>
  <c r="BS29" i="4"/>
  <c r="BS35" i="4"/>
  <c r="BS41" i="4"/>
  <c r="BS47" i="4"/>
  <c r="BS53" i="4"/>
  <c r="BS59" i="4"/>
  <c r="BS65" i="4"/>
  <c r="BS71" i="4"/>
  <c r="BS72" i="4"/>
  <c r="E15" i="5"/>
  <c r="BA22" i="4"/>
  <c r="BA23" i="4"/>
  <c r="BA29" i="4"/>
  <c r="BA35" i="4"/>
  <c r="BA41" i="4"/>
  <c r="BA47" i="4"/>
  <c r="BA53" i="4"/>
  <c r="BA59" i="4"/>
  <c r="BA65" i="4"/>
  <c r="BA71" i="4"/>
  <c r="BA72" i="4"/>
  <c r="D15" i="5"/>
  <c r="AI23" i="4"/>
  <c r="AI28" i="4"/>
  <c r="AI29" i="4"/>
  <c r="AI35" i="4"/>
  <c r="AI41" i="4"/>
  <c r="AI47" i="4"/>
  <c r="AI53" i="4"/>
  <c r="AI59" i="4"/>
  <c r="AI65" i="4"/>
  <c r="AI71" i="4"/>
  <c r="AI72" i="4"/>
  <c r="C15" i="5"/>
  <c r="Q23" i="4"/>
  <c r="Q29" i="4"/>
  <c r="Q35" i="4"/>
  <c r="Q41" i="4"/>
  <c r="Q46" i="4"/>
  <c r="Q47" i="4"/>
  <c r="Q53" i="4"/>
  <c r="Q59" i="4"/>
  <c r="Q65" i="4"/>
  <c r="Q71" i="4"/>
  <c r="Q72" i="4"/>
  <c r="B15" i="5"/>
  <c r="A62" i="8"/>
  <c r="HF22" i="4"/>
  <c r="HF23" i="4"/>
  <c r="HF28" i="4"/>
  <c r="HF29" i="4"/>
  <c r="HF35" i="4"/>
  <c r="HF41" i="4"/>
  <c r="HF47" i="4"/>
  <c r="HF53" i="4"/>
  <c r="HF59" i="4"/>
  <c r="HF65" i="4"/>
  <c r="HF71" i="4"/>
  <c r="HF72" i="4"/>
  <c r="M14" i="5"/>
  <c r="GN23" i="4"/>
  <c r="GN28" i="4"/>
  <c r="GN29" i="4"/>
  <c r="GN34" i="4"/>
  <c r="GN35" i="4"/>
  <c r="GN41" i="4"/>
  <c r="GN46" i="4"/>
  <c r="GN47" i="4"/>
  <c r="GN53" i="4"/>
  <c r="GN59" i="4"/>
  <c r="GN65" i="4"/>
  <c r="GN71" i="4"/>
  <c r="GN72" i="4"/>
  <c r="L14" i="5"/>
  <c r="FV22" i="4"/>
  <c r="FV23" i="4"/>
  <c r="FV29" i="4"/>
  <c r="FV35" i="4"/>
  <c r="FV41" i="4"/>
  <c r="FV46" i="4"/>
  <c r="FV47" i="4"/>
  <c r="FV53" i="4"/>
  <c r="FV59" i="4"/>
  <c r="FV65" i="4"/>
  <c r="FV71" i="4"/>
  <c r="FV72" i="4"/>
  <c r="K14" i="5"/>
  <c r="FD22" i="4"/>
  <c r="FD23" i="4"/>
  <c r="FD29" i="4"/>
  <c r="FD35" i="4"/>
  <c r="FD41" i="4"/>
  <c r="FD47" i="4"/>
  <c r="FD53" i="4"/>
  <c r="FD59" i="4"/>
  <c r="FD65" i="4"/>
  <c r="FD71" i="4"/>
  <c r="FD72" i="4"/>
  <c r="J14" i="5"/>
  <c r="EL22" i="4"/>
  <c r="EL23" i="4"/>
  <c r="EL29" i="4"/>
  <c r="EL35" i="4"/>
  <c r="EL41" i="4"/>
  <c r="EL47" i="4"/>
  <c r="EL53" i="4"/>
  <c r="EL59" i="4"/>
  <c r="EL65" i="4"/>
  <c r="EL71" i="4"/>
  <c r="EL72" i="4"/>
  <c r="I14" i="5"/>
  <c r="DT22" i="4"/>
  <c r="DT23" i="4"/>
  <c r="DT29" i="4"/>
  <c r="DT35" i="4"/>
  <c r="DT41" i="4"/>
  <c r="DT47" i="4"/>
  <c r="DT53" i="4"/>
  <c r="DT59" i="4"/>
  <c r="DT65" i="4"/>
  <c r="DT71" i="4"/>
  <c r="DT72" i="4"/>
  <c r="H14" i="5"/>
  <c r="DB22" i="4"/>
  <c r="DB23" i="4"/>
  <c r="DB28" i="4"/>
  <c r="DB29" i="4"/>
  <c r="DB34" i="4"/>
  <c r="DB35" i="4"/>
  <c r="DB41" i="4"/>
  <c r="DB47" i="4"/>
  <c r="DB53" i="4"/>
  <c r="DB59" i="4"/>
  <c r="DB65" i="4"/>
  <c r="DB71" i="4"/>
  <c r="DB72" i="4"/>
  <c r="G14" i="5"/>
  <c r="CJ22" i="4"/>
  <c r="CJ23" i="4"/>
  <c r="CJ28" i="4"/>
  <c r="CJ29" i="4"/>
  <c r="CJ34" i="4"/>
  <c r="CJ35" i="4"/>
  <c r="CJ41" i="4"/>
  <c r="CJ47" i="4"/>
  <c r="CJ53" i="4"/>
  <c r="CJ59" i="4"/>
  <c r="CJ65" i="4"/>
  <c r="CJ71" i="4"/>
  <c r="CJ72" i="4"/>
  <c r="F14" i="5"/>
  <c r="BR22" i="4"/>
  <c r="BR23" i="4"/>
  <c r="BR29" i="4"/>
  <c r="BR35" i="4"/>
  <c r="BR41" i="4"/>
  <c r="BR47" i="4"/>
  <c r="BR53" i="4"/>
  <c r="BR59" i="4"/>
  <c r="BR65" i="4"/>
  <c r="BR71" i="4"/>
  <c r="BR72" i="4"/>
  <c r="E14" i="5"/>
  <c r="AZ22" i="4"/>
  <c r="AZ23" i="4"/>
  <c r="AZ28" i="4"/>
  <c r="AZ29" i="4"/>
  <c r="AZ34" i="4"/>
  <c r="AZ35" i="4"/>
  <c r="AZ41" i="4"/>
  <c r="AZ46" i="4"/>
  <c r="AZ47" i="4"/>
  <c r="AZ53" i="4"/>
  <c r="AZ59" i="4"/>
  <c r="AZ65" i="4"/>
  <c r="AZ71" i="4"/>
  <c r="AZ72" i="4"/>
  <c r="D14" i="5"/>
  <c r="AH22" i="4"/>
  <c r="AH23" i="4"/>
  <c r="AH29" i="4"/>
  <c r="AH35" i="4"/>
  <c r="AH41" i="4"/>
  <c r="AH46" i="4"/>
  <c r="AH47" i="4"/>
  <c r="AH53" i="4"/>
  <c r="AH59" i="4"/>
  <c r="AH65" i="4"/>
  <c r="AH71" i="4"/>
  <c r="AH72" i="4"/>
  <c r="C14" i="5"/>
  <c r="P22" i="4"/>
  <c r="P23" i="4"/>
  <c r="P28" i="4"/>
  <c r="P29" i="4"/>
  <c r="P34" i="4"/>
  <c r="P35" i="4"/>
  <c r="P41" i="4"/>
  <c r="P46" i="4"/>
  <c r="P47" i="4"/>
  <c r="P53" i="4"/>
  <c r="P59" i="4"/>
  <c r="P65" i="4"/>
  <c r="P71" i="4"/>
  <c r="P72" i="4"/>
  <c r="B14" i="5"/>
  <c r="A60" i="8"/>
  <c r="HE22" i="4"/>
  <c r="HE23" i="4"/>
  <c r="HE29" i="4"/>
  <c r="HE35" i="4"/>
  <c r="HE40" i="4"/>
  <c r="HE41" i="4"/>
  <c r="HE47" i="4"/>
  <c r="HE53" i="4"/>
  <c r="HE59" i="4"/>
  <c r="HE65" i="4"/>
  <c r="HE71" i="4"/>
  <c r="HE72" i="4"/>
  <c r="M13" i="5"/>
  <c r="GM23" i="4"/>
  <c r="GM29" i="4"/>
  <c r="GM35" i="4"/>
  <c r="GM41" i="4"/>
  <c r="GM47" i="4"/>
  <c r="GM53" i="4"/>
  <c r="GM59" i="4"/>
  <c r="GM65" i="4"/>
  <c r="GM71" i="4"/>
  <c r="GM72" i="4"/>
  <c r="L13" i="5"/>
  <c r="FU23" i="4"/>
  <c r="FU29" i="4"/>
  <c r="FU35" i="4"/>
  <c r="FU41" i="4"/>
  <c r="FU47" i="4"/>
  <c r="FU53" i="4"/>
  <c r="FU59" i="4"/>
  <c r="FU65" i="4"/>
  <c r="FU71" i="4"/>
  <c r="FU72" i="4"/>
  <c r="K13" i="5"/>
  <c r="FC23" i="4"/>
  <c r="FC29" i="4"/>
  <c r="FC35" i="4"/>
  <c r="FC41" i="4"/>
  <c r="FC47" i="4"/>
  <c r="FC53" i="4"/>
  <c r="FC59" i="4"/>
  <c r="FC65" i="4"/>
  <c r="FC71" i="4"/>
  <c r="FC72" i="4"/>
  <c r="J13" i="5"/>
  <c r="EK23" i="4"/>
  <c r="EK29" i="4"/>
  <c r="EK35" i="4"/>
  <c r="EK41" i="4"/>
  <c r="EK47" i="4"/>
  <c r="EK53" i="4"/>
  <c r="EK59" i="4"/>
  <c r="EK65" i="4"/>
  <c r="EK71" i="4"/>
  <c r="EK72" i="4"/>
  <c r="I13" i="5"/>
  <c r="DS23" i="4"/>
  <c r="DS29" i="4"/>
  <c r="DS35" i="4"/>
  <c r="DS41" i="4"/>
  <c r="DS47" i="4"/>
  <c r="DS53" i="4"/>
  <c r="DS59" i="4"/>
  <c r="DS65" i="4"/>
  <c r="DS71" i="4"/>
  <c r="DS72" i="4"/>
  <c r="H13" i="5"/>
  <c r="DA23" i="4"/>
  <c r="DA29" i="4"/>
  <c r="DA35" i="4"/>
  <c r="DA41" i="4"/>
  <c r="DA47" i="4"/>
  <c r="DA53" i="4"/>
  <c r="DA59" i="4"/>
  <c r="DA65" i="4"/>
  <c r="DA71" i="4"/>
  <c r="DA72" i="4"/>
  <c r="G13" i="5"/>
  <c r="CI23" i="4"/>
  <c r="CI29" i="4"/>
  <c r="CI35" i="4"/>
  <c r="CI41" i="4"/>
  <c r="CI47" i="4"/>
  <c r="CI53" i="4"/>
  <c r="CI59" i="4"/>
  <c r="CI65" i="4"/>
  <c r="CI71" i="4"/>
  <c r="CI72" i="4"/>
  <c r="F13" i="5"/>
  <c r="BQ23" i="4"/>
  <c r="BQ29" i="4"/>
  <c r="BQ35" i="4"/>
  <c r="BQ41" i="4"/>
  <c r="BQ47" i="4"/>
  <c r="BQ53" i="4"/>
  <c r="BQ59" i="4"/>
  <c r="BQ65" i="4"/>
  <c r="BQ71" i="4"/>
  <c r="BQ72" i="4"/>
  <c r="E13" i="5"/>
  <c r="AY22" i="4"/>
  <c r="AY23" i="4"/>
  <c r="AY29" i="4"/>
  <c r="AY35" i="4"/>
  <c r="AY40" i="4"/>
  <c r="AY41" i="4"/>
  <c r="AY46" i="4"/>
  <c r="AY47" i="4"/>
  <c r="AY53" i="4"/>
  <c r="AY59" i="4"/>
  <c r="AY65" i="4"/>
  <c r="AY71" i="4"/>
  <c r="AY72" i="4"/>
  <c r="D13" i="5"/>
  <c r="AG22" i="4"/>
  <c r="AG23" i="4"/>
  <c r="AG29" i="4"/>
  <c r="AG35" i="4"/>
  <c r="AG41" i="4"/>
  <c r="AG46" i="4"/>
  <c r="AG47" i="4"/>
  <c r="AG53" i="4"/>
  <c r="AG59" i="4"/>
  <c r="AG65" i="4"/>
  <c r="AG71" i="4"/>
  <c r="AG72" i="4"/>
  <c r="C13" i="5"/>
  <c r="O22" i="4"/>
  <c r="O23" i="4"/>
  <c r="O29" i="4"/>
  <c r="O35" i="4"/>
  <c r="O40" i="4"/>
  <c r="O41" i="4"/>
  <c r="O46" i="4"/>
  <c r="O47" i="4"/>
  <c r="O53" i="4"/>
  <c r="O59" i="4"/>
  <c r="O65" i="4"/>
  <c r="O71" i="4"/>
  <c r="O72" i="4"/>
  <c r="B13" i="5"/>
  <c r="A61" i="8"/>
  <c r="HD22" i="4"/>
  <c r="HD23" i="4"/>
  <c r="HD28" i="4"/>
  <c r="HD29" i="4"/>
  <c r="HD34" i="4"/>
  <c r="HD35" i="4"/>
  <c r="HD41" i="4"/>
  <c r="HD47" i="4"/>
  <c r="HD53" i="4"/>
  <c r="HD59" i="4"/>
  <c r="HD65" i="4"/>
  <c r="HD71" i="4"/>
  <c r="HD72" i="4"/>
  <c r="M12" i="5"/>
  <c r="GL23" i="4"/>
  <c r="GL29" i="4"/>
  <c r="GL35" i="4"/>
  <c r="GL41" i="4"/>
  <c r="GL47" i="4"/>
  <c r="GL53" i="4"/>
  <c r="GL59" i="4"/>
  <c r="GL65" i="4"/>
  <c r="GL71" i="4"/>
  <c r="GL72" i="4"/>
  <c r="L12" i="5"/>
  <c r="FT22" i="4"/>
  <c r="FT23" i="4"/>
  <c r="FT29" i="4"/>
  <c r="FT35" i="4"/>
  <c r="FT41" i="4"/>
  <c r="FT46" i="4"/>
  <c r="FT47" i="4"/>
  <c r="FT53" i="4"/>
  <c r="FT59" i="4"/>
  <c r="FT65" i="4"/>
  <c r="FT71" i="4"/>
  <c r="FT72" i="4"/>
  <c r="K12" i="5"/>
  <c r="FB23" i="4"/>
  <c r="FB29" i="4"/>
  <c r="FB35" i="4"/>
  <c r="FB41" i="4"/>
  <c r="FB47" i="4"/>
  <c r="FB53" i="4"/>
  <c r="FB59" i="4"/>
  <c r="FB65" i="4"/>
  <c r="FB71" i="4"/>
  <c r="FB72" i="4"/>
  <c r="J12" i="5"/>
  <c r="EJ22" i="4"/>
  <c r="EJ23" i="4"/>
  <c r="EJ29" i="4"/>
  <c r="EJ35" i="4"/>
  <c r="EJ41" i="4"/>
  <c r="EJ47" i="4"/>
  <c r="EJ53" i="4"/>
  <c r="EJ59" i="4"/>
  <c r="EJ65" i="4"/>
  <c r="EJ71" i="4"/>
  <c r="EJ72" i="4"/>
  <c r="I12" i="5"/>
  <c r="DR23" i="4"/>
  <c r="DR29" i="4"/>
  <c r="DR35" i="4"/>
  <c r="DR41" i="4"/>
  <c r="DR47" i="4"/>
  <c r="DR53" i="4"/>
  <c r="DR59" i="4"/>
  <c r="DR65" i="4"/>
  <c r="DR71" i="4"/>
  <c r="DR72" i="4"/>
  <c r="H12" i="5"/>
  <c r="CZ23" i="4"/>
  <c r="CZ29" i="4"/>
  <c r="CZ35" i="4"/>
  <c r="CZ41" i="4"/>
  <c r="CZ47" i="4"/>
  <c r="CZ53" i="4"/>
  <c r="CZ59" i="4"/>
  <c r="CZ65" i="4"/>
  <c r="CZ71" i="4"/>
  <c r="CZ72" i="4"/>
  <c r="G12" i="5"/>
  <c r="CH23" i="4"/>
  <c r="CH29" i="4"/>
  <c r="CH35" i="4"/>
  <c r="CH41" i="4"/>
  <c r="CH47" i="4"/>
  <c r="CH53" i="4"/>
  <c r="CH59" i="4"/>
  <c r="CH65" i="4"/>
  <c r="CH71" i="4"/>
  <c r="CH72" i="4"/>
  <c r="F12" i="5"/>
  <c r="BP23" i="4"/>
  <c r="BP29" i="4"/>
  <c r="BP35" i="4"/>
  <c r="BP41" i="4"/>
  <c r="BP47" i="4"/>
  <c r="BP53" i="4"/>
  <c r="BP59" i="4"/>
  <c r="BP65" i="4"/>
  <c r="BP71" i="4"/>
  <c r="BP72" i="4"/>
  <c r="E12" i="5"/>
  <c r="AX23" i="4"/>
  <c r="AX28" i="4"/>
  <c r="AX29" i="4"/>
  <c r="AX35" i="4"/>
  <c r="AX41" i="4"/>
  <c r="AX46" i="4"/>
  <c r="AX47" i="4"/>
  <c r="AX53" i="4"/>
  <c r="AX59" i="4"/>
  <c r="AX65" i="4"/>
  <c r="AX71" i="4"/>
  <c r="AX72" i="4"/>
  <c r="D12" i="5"/>
  <c r="AF23" i="4"/>
  <c r="AF29" i="4"/>
  <c r="AF35" i="4"/>
  <c r="AF41" i="4"/>
  <c r="AF46" i="4"/>
  <c r="AF47" i="4"/>
  <c r="AF53" i="4"/>
  <c r="AF59" i="4"/>
  <c r="AF65" i="4"/>
  <c r="AF71" i="4"/>
  <c r="AF72" i="4"/>
  <c r="C12" i="5"/>
  <c r="N23" i="4"/>
  <c r="N28" i="4"/>
  <c r="N29" i="4"/>
  <c r="N35" i="4"/>
  <c r="N40" i="4"/>
  <c r="N41" i="4"/>
  <c r="N47" i="4"/>
  <c r="N53" i="4"/>
  <c r="N59" i="4"/>
  <c r="N65" i="4"/>
  <c r="N71" i="4"/>
  <c r="N72" i="4"/>
  <c r="B12" i="5"/>
  <c r="HC22" i="4"/>
  <c r="HC23" i="4"/>
  <c r="HC28" i="4"/>
  <c r="HC29" i="4"/>
  <c r="HC34" i="4"/>
  <c r="HC35" i="4"/>
  <c r="HC40" i="4"/>
  <c r="HC41" i="4"/>
  <c r="HC47" i="4"/>
  <c r="HC53" i="4"/>
  <c r="HC59" i="4"/>
  <c r="HC65" i="4"/>
  <c r="HC71" i="4"/>
  <c r="HC72" i="4"/>
  <c r="M11" i="5"/>
  <c r="GK23" i="4"/>
  <c r="GK29" i="4"/>
  <c r="GK35" i="4"/>
  <c r="GK41" i="4"/>
  <c r="GK47" i="4"/>
  <c r="GK53" i="4"/>
  <c r="GK59" i="4"/>
  <c r="GK65" i="4"/>
  <c r="GK71" i="4"/>
  <c r="GK72" i="4"/>
  <c r="L11" i="5"/>
  <c r="FS23" i="4"/>
  <c r="FS29" i="4"/>
  <c r="FS35" i="4"/>
  <c r="FS41" i="4"/>
  <c r="FS47" i="4"/>
  <c r="FS53" i="4"/>
  <c r="FS59" i="4"/>
  <c r="FS65" i="4"/>
  <c r="FS71" i="4"/>
  <c r="FS72" i="4"/>
  <c r="K11" i="5"/>
  <c r="FA23" i="4"/>
  <c r="FA29" i="4"/>
  <c r="FA35" i="4"/>
  <c r="FA41" i="4"/>
  <c r="FA47" i="4"/>
  <c r="FA53" i="4"/>
  <c r="FA59" i="4"/>
  <c r="FA65" i="4"/>
  <c r="FA71" i="4"/>
  <c r="FA72" i="4"/>
  <c r="J11" i="5"/>
  <c r="EI23" i="4"/>
  <c r="EI29" i="4"/>
  <c r="EI35" i="4"/>
  <c r="EI40" i="4"/>
  <c r="EI41" i="4"/>
  <c r="EI47" i="4"/>
  <c r="EI53" i="4"/>
  <c r="EI59" i="4"/>
  <c r="EI65" i="4"/>
  <c r="EI71" i="4"/>
  <c r="EI72" i="4"/>
  <c r="I11" i="5"/>
  <c r="DQ23" i="4"/>
  <c r="DQ28" i="4"/>
  <c r="DQ29" i="4"/>
  <c r="DQ35" i="4"/>
  <c r="DQ40" i="4"/>
  <c r="DQ41" i="4"/>
  <c r="DQ47" i="4"/>
  <c r="DQ53" i="4"/>
  <c r="DQ59" i="4"/>
  <c r="DQ65" i="4"/>
  <c r="DQ71" i="4"/>
  <c r="DQ72" i="4"/>
  <c r="H11" i="5"/>
  <c r="CY23" i="4"/>
  <c r="CY29" i="4"/>
  <c r="CY35" i="4"/>
  <c r="CY41" i="4"/>
  <c r="CY47" i="4"/>
  <c r="CY53" i="4"/>
  <c r="CY59" i="4"/>
  <c r="CY65" i="4"/>
  <c r="CY71" i="4"/>
  <c r="CY72" i="4"/>
  <c r="G11" i="5"/>
  <c r="CG23" i="4"/>
  <c r="CG28" i="4"/>
  <c r="CG29" i="4"/>
  <c r="CG35" i="4"/>
  <c r="CG41" i="4"/>
  <c r="CG47" i="4"/>
  <c r="CG53" i="4"/>
  <c r="CG59" i="4"/>
  <c r="CG65" i="4"/>
  <c r="CG71" i="4"/>
  <c r="CG72" i="4"/>
  <c r="F11" i="5"/>
  <c r="BO23" i="4"/>
  <c r="BO29" i="4"/>
  <c r="BO35" i="4"/>
  <c r="BO41" i="4"/>
  <c r="BO47" i="4"/>
  <c r="BO53" i="4"/>
  <c r="BO59" i="4"/>
  <c r="BO65" i="4"/>
  <c r="BO71" i="4"/>
  <c r="BO72" i="4"/>
  <c r="E11" i="5"/>
  <c r="AW23" i="4"/>
  <c r="AW29" i="4"/>
  <c r="AW35" i="4"/>
  <c r="AW41" i="4"/>
  <c r="AW47" i="4"/>
  <c r="AW53" i="4"/>
  <c r="AW59" i="4"/>
  <c r="AW65" i="4"/>
  <c r="AW71" i="4"/>
  <c r="AW72" i="4"/>
  <c r="D11" i="5"/>
  <c r="AE23" i="4"/>
  <c r="AE29" i="4"/>
  <c r="AE35" i="4"/>
  <c r="AE41" i="4"/>
  <c r="AE47" i="4"/>
  <c r="AE53" i="4"/>
  <c r="AE59" i="4"/>
  <c r="AE65" i="4"/>
  <c r="AE71" i="4"/>
  <c r="AE72" i="4"/>
  <c r="C11" i="5"/>
  <c r="M23" i="4"/>
  <c r="M28" i="4"/>
  <c r="M29" i="4"/>
  <c r="M35" i="4"/>
  <c r="M41" i="4"/>
  <c r="M47" i="4"/>
  <c r="M53" i="4"/>
  <c r="M59" i="4"/>
  <c r="M65" i="4"/>
  <c r="M71" i="4"/>
  <c r="M72" i="4"/>
  <c r="B11" i="5"/>
  <c r="HB22" i="4"/>
  <c r="HB23" i="4"/>
  <c r="HB28" i="4"/>
  <c r="HB29" i="4"/>
  <c r="HB34" i="4"/>
  <c r="HB35" i="4"/>
  <c r="HB40" i="4"/>
  <c r="HB41" i="4"/>
  <c r="HB47" i="4"/>
  <c r="HB53" i="4"/>
  <c r="HB59" i="4"/>
  <c r="HB65" i="4"/>
  <c r="HB71" i="4"/>
  <c r="HB72" i="4"/>
  <c r="M10" i="5"/>
  <c r="GJ22" i="4"/>
  <c r="GJ23" i="4"/>
  <c r="GJ28" i="4"/>
  <c r="GJ29" i="4"/>
  <c r="GJ34" i="4"/>
  <c r="GJ35" i="4"/>
  <c r="GJ40" i="4"/>
  <c r="GJ41" i="4"/>
  <c r="GJ46" i="4"/>
  <c r="GJ47" i="4"/>
  <c r="GJ53" i="4"/>
  <c r="GJ59" i="4"/>
  <c r="GJ65" i="4"/>
  <c r="GJ71" i="4"/>
  <c r="GJ72" i="4"/>
  <c r="L10" i="5"/>
  <c r="I51" i="8"/>
  <c r="FR23" i="4"/>
  <c r="FR28" i="4"/>
  <c r="FR29" i="4"/>
  <c r="FR35" i="4"/>
  <c r="FR41" i="4"/>
  <c r="FR46" i="4"/>
  <c r="FR47" i="4"/>
  <c r="FR53" i="4"/>
  <c r="FR59" i="4"/>
  <c r="FR65" i="4"/>
  <c r="FR71" i="4"/>
  <c r="FR72" i="4"/>
  <c r="K10" i="5"/>
  <c r="EZ23" i="4"/>
  <c r="EZ28" i="4"/>
  <c r="EZ29" i="4"/>
  <c r="EZ35" i="4"/>
  <c r="EZ41" i="4"/>
  <c r="EZ47" i="4"/>
  <c r="EZ53" i="4"/>
  <c r="EZ59" i="4"/>
  <c r="EZ65" i="4"/>
  <c r="EZ71" i="4"/>
  <c r="EZ72" i="4"/>
  <c r="J10" i="5"/>
  <c r="EH23" i="4"/>
  <c r="EH28" i="4"/>
  <c r="EH29" i="4"/>
  <c r="EH35" i="4"/>
  <c r="EH40" i="4"/>
  <c r="EH41" i="4"/>
  <c r="EH47" i="4"/>
  <c r="EH53" i="4"/>
  <c r="EH59" i="4"/>
  <c r="EH65" i="4"/>
  <c r="EH71" i="4"/>
  <c r="EH72" i="4"/>
  <c r="I10" i="5"/>
  <c r="DP23" i="4"/>
  <c r="DP28" i="4"/>
  <c r="DP29" i="4"/>
  <c r="DP35" i="4"/>
  <c r="DP40" i="4"/>
  <c r="DP41" i="4"/>
  <c r="DP47" i="4"/>
  <c r="DP53" i="4"/>
  <c r="DP59" i="4"/>
  <c r="DP65" i="4"/>
  <c r="DP71" i="4"/>
  <c r="DP72" i="4"/>
  <c r="H10" i="5"/>
  <c r="CX23" i="4"/>
  <c r="CX28" i="4"/>
  <c r="CX29" i="4"/>
  <c r="CX35" i="4"/>
  <c r="CX41" i="4"/>
  <c r="CX47" i="4"/>
  <c r="CX53" i="4"/>
  <c r="CX59" i="4"/>
  <c r="CX65" i="4"/>
  <c r="CX71" i="4"/>
  <c r="CX72" i="4"/>
  <c r="G10" i="5"/>
  <c r="CF23" i="4"/>
  <c r="CF28" i="4"/>
  <c r="CF29" i="4"/>
  <c r="CF35" i="4"/>
  <c r="CF41" i="4"/>
  <c r="CF47" i="4"/>
  <c r="CF53" i="4"/>
  <c r="CF59" i="4"/>
  <c r="CF65" i="4"/>
  <c r="CF71" i="4"/>
  <c r="CF72" i="4"/>
  <c r="F10" i="5"/>
  <c r="BN23" i="4"/>
  <c r="BN29" i="4"/>
  <c r="BN35" i="4"/>
  <c r="BN41" i="4"/>
  <c r="BN47" i="4"/>
  <c r="BN53" i="4"/>
  <c r="BN59" i="4"/>
  <c r="BN65" i="4"/>
  <c r="BN71" i="4"/>
  <c r="BN72" i="4"/>
  <c r="E10" i="5"/>
  <c r="AV23" i="4"/>
  <c r="AV28" i="4"/>
  <c r="AV29" i="4"/>
  <c r="AV35" i="4"/>
  <c r="AV40" i="4"/>
  <c r="AV41" i="4"/>
  <c r="AV47" i="4"/>
  <c r="AV53" i="4"/>
  <c r="AV59" i="4"/>
  <c r="AV65" i="4"/>
  <c r="AV71" i="4"/>
  <c r="AV72" i="4"/>
  <c r="D10" i="5"/>
  <c r="AD23" i="4"/>
  <c r="AD28" i="4"/>
  <c r="AD29" i="4"/>
  <c r="AD35" i="4"/>
  <c r="AD41" i="4"/>
  <c r="AD47" i="4"/>
  <c r="AD53" i="4"/>
  <c r="AD59" i="4"/>
  <c r="AD65" i="4"/>
  <c r="AD71" i="4"/>
  <c r="AD72" i="4"/>
  <c r="C10" i="5"/>
  <c r="L23" i="4"/>
  <c r="L28" i="4"/>
  <c r="L29" i="4"/>
  <c r="L35" i="4"/>
  <c r="L41" i="4"/>
  <c r="L47" i="4"/>
  <c r="L53" i="4"/>
  <c r="L59" i="4"/>
  <c r="L65" i="4"/>
  <c r="L71" i="4"/>
  <c r="L72" i="4"/>
  <c r="B10" i="5"/>
  <c r="HA23" i="4"/>
  <c r="HA29" i="4"/>
  <c r="HA35" i="4"/>
  <c r="HA41" i="4"/>
  <c r="HA47" i="4"/>
  <c r="HA53" i="4"/>
  <c r="HA59" i="4"/>
  <c r="HA65" i="4"/>
  <c r="HA71" i="4"/>
  <c r="HA72" i="4"/>
  <c r="M9" i="5"/>
  <c r="GI23" i="4"/>
  <c r="GI29" i="4"/>
  <c r="GI35" i="4"/>
  <c r="GI41" i="4"/>
  <c r="GI47" i="4"/>
  <c r="GI53" i="4"/>
  <c r="GI59" i="4"/>
  <c r="GI65" i="4"/>
  <c r="GI71" i="4"/>
  <c r="GI72" i="4"/>
  <c r="L9" i="5"/>
  <c r="FQ23" i="4"/>
  <c r="FQ29" i="4"/>
  <c r="FQ35" i="4"/>
  <c r="FQ41" i="4"/>
  <c r="FQ47" i="4"/>
  <c r="FQ53" i="4"/>
  <c r="FQ59" i="4"/>
  <c r="FQ65" i="4"/>
  <c r="FQ71" i="4"/>
  <c r="FQ72" i="4"/>
  <c r="K9" i="5"/>
  <c r="EY23" i="4"/>
  <c r="EY29" i="4"/>
  <c r="EY35" i="4"/>
  <c r="EY41" i="4"/>
  <c r="EY47" i="4"/>
  <c r="EY53" i="4"/>
  <c r="EY59" i="4"/>
  <c r="EY65" i="4"/>
  <c r="EY71" i="4"/>
  <c r="EY72" i="4"/>
  <c r="J9" i="5"/>
  <c r="EG23" i="4"/>
  <c r="EG29" i="4"/>
  <c r="EG35" i="4"/>
  <c r="EG41" i="4"/>
  <c r="EG47" i="4"/>
  <c r="EG53" i="4"/>
  <c r="EG59" i="4"/>
  <c r="EG65" i="4"/>
  <c r="EG71" i="4"/>
  <c r="EG72" i="4"/>
  <c r="I9" i="5"/>
  <c r="DO23" i="4"/>
  <c r="DO29" i="4"/>
  <c r="DO35" i="4"/>
  <c r="DO41" i="4"/>
  <c r="DO47" i="4"/>
  <c r="DO53" i="4"/>
  <c r="DO59" i="4"/>
  <c r="DO65" i="4"/>
  <c r="DO71" i="4"/>
  <c r="DO72" i="4"/>
  <c r="H9" i="5"/>
  <c r="CW23" i="4"/>
  <c r="CW29" i="4"/>
  <c r="CW35" i="4"/>
  <c r="CW41" i="4"/>
  <c r="CW47" i="4"/>
  <c r="CW53" i="4"/>
  <c r="CW59" i="4"/>
  <c r="CW65" i="4"/>
  <c r="CW71" i="4"/>
  <c r="CW72" i="4"/>
  <c r="G9" i="5"/>
  <c r="CE23" i="4"/>
  <c r="CE29" i="4"/>
  <c r="CE35" i="4"/>
  <c r="CE41" i="4"/>
  <c r="CE47" i="4"/>
  <c r="CE53" i="4"/>
  <c r="CE59" i="4"/>
  <c r="CE65" i="4"/>
  <c r="CE71" i="4"/>
  <c r="CE72" i="4"/>
  <c r="F9" i="5"/>
  <c r="BM23" i="4"/>
  <c r="BM29" i="4"/>
  <c r="BM35" i="4"/>
  <c r="BM41" i="4"/>
  <c r="BM47" i="4"/>
  <c r="BM53" i="4"/>
  <c r="BM59" i="4"/>
  <c r="BM65" i="4"/>
  <c r="BM71" i="4"/>
  <c r="BM72" i="4"/>
  <c r="E9" i="5"/>
  <c r="AU23" i="4"/>
  <c r="AU29" i="4"/>
  <c r="AU35" i="4"/>
  <c r="AU41" i="4"/>
  <c r="AU47" i="4"/>
  <c r="AU53" i="4"/>
  <c r="AU59" i="4"/>
  <c r="AU65" i="4"/>
  <c r="AU71" i="4"/>
  <c r="AU72" i="4"/>
  <c r="D9" i="5"/>
  <c r="AC23" i="4"/>
  <c r="AC28" i="4"/>
  <c r="AC29" i="4"/>
  <c r="AC34" i="4"/>
  <c r="AC35" i="4"/>
  <c r="AC40" i="4"/>
  <c r="AC41" i="4"/>
  <c r="AC47" i="4"/>
  <c r="AC53" i="4"/>
  <c r="AC59" i="4"/>
  <c r="AC65" i="4"/>
  <c r="AC71" i="4"/>
  <c r="AC72" i="4"/>
  <c r="C9" i="5"/>
  <c r="K23" i="4"/>
  <c r="K28" i="4"/>
  <c r="K29" i="4"/>
  <c r="K35" i="4"/>
  <c r="K40" i="4"/>
  <c r="K41" i="4"/>
  <c r="K46" i="4"/>
  <c r="K47" i="4"/>
  <c r="K53" i="4"/>
  <c r="K59" i="4"/>
  <c r="K65" i="4"/>
  <c r="K71" i="4"/>
  <c r="K72" i="4"/>
  <c r="B9" i="5"/>
  <c r="GZ22" i="4"/>
  <c r="GZ23" i="4"/>
  <c r="GZ28" i="4"/>
  <c r="GZ29" i="4"/>
  <c r="GZ35" i="4"/>
  <c r="GZ40" i="4"/>
  <c r="GZ41" i="4"/>
  <c r="GZ47" i="4"/>
  <c r="GZ53" i="4"/>
  <c r="GZ59" i="4"/>
  <c r="GZ65" i="4"/>
  <c r="GZ71" i="4"/>
  <c r="GZ72" i="4"/>
  <c r="M8" i="5"/>
  <c r="GH22" i="4"/>
  <c r="GH23" i="4"/>
  <c r="GH28" i="4"/>
  <c r="GH29" i="4"/>
  <c r="GH34" i="4"/>
  <c r="GH35" i="4"/>
  <c r="GH40" i="4"/>
  <c r="GH41" i="4"/>
  <c r="GH46" i="4"/>
  <c r="GH47" i="4"/>
  <c r="GH53" i="4"/>
  <c r="GH59" i="4"/>
  <c r="GH65" i="4"/>
  <c r="GH71" i="4"/>
  <c r="GH72" i="4"/>
  <c r="L8" i="5"/>
  <c r="FP23" i="4"/>
  <c r="FP29" i="4"/>
  <c r="FP35" i="4"/>
  <c r="FP40" i="4"/>
  <c r="FP41" i="4"/>
  <c r="FP47" i="4"/>
  <c r="FP53" i="4"/>
  <c r="FP59" i="4"/>
  <c r="FP65" i="4"/>
  <c r="FP71" i="4"/>
  <c r="FP72" i="4"/>
  <c r="K8" i="5"/>
  <c r="EX23" i="4"/>
  <c r="EX28" i="4"/>
  <c r="EX29" i="4"/>
  <c r="EX34" i="4"/>
  <c r="EX35" i="4"/>
  <c r="EX40" i="4"/>
  <c r="EX41" i="4"/>
  <c r="EX47" i="4"/>
  <c r="EX53" i="4"/>
  <c r="EX59" i="4"/>
  <c r="EX65" i="4"/>
  <c r="EX71" i="4"/>
  <c r="EX72" i="4"/>
  <c r="J8" i="5"/>
  <c r="EF23" i="4"/>
  <c r="EF28" i="4"/>
  <c r="EF29" i="4"/>
  <c r="EF35" i="4"/>
  <c r="EF40" i="4"/>
  <c r="EF41" i="4"/>
  <c r="EF47" i="4"/>
  <c r="EF53" i="4"/>
  <c r="EF59" i="4"/>
  <c r="EF65" i="4"/>
  <c r="EF71" i="4"/>
  <c r="EF72" i="4"/>
  <c r="I8" i="5"/>
  <c r="DN22" i="4"/>
  <c r="DN23" i="4"/>
  <c r="DN29" i="4"/>
  <c r="DN34" i="4"/>
  <c r="DN35" i="4"/>
  <c r="DN40" i="4"/>
  <c r="DN41" i="4"/>
  <c r="DN47" i="4"/>
  <c r="DN53" i="4"/>
  <c r="DN59" i="4"/>
  <c r="DN65" i="4"/>
  <c r="DN71" i="4"/>
  <c r="DN72" i="4"/>
  <c r="H8" i="5"/>
  <c r="CV23" i="4"/>
  <c r="CV29" i="4"/>
  <c r="CV35" i="4"/>
  <c r="CV41" i="4"/>
  <c r="CV47" i="4"/>
  <c r="CV53" i="4"/>
  <c r="CV59" i="4"/>
  <c r="CV65" i="4"/>
  <c r="CV71" i="4"/>
  <c r="CV72" i="4"/>
  <c r="G8" i="5"/>
  <c r="CD23" i="4"/>
  <c r="CD29" i="4"/>
  <c r="CD35" i="4"/>
  <c r="CD41" i="4"/>
  <c r="CD47" i="4"/>
  <c r="CD53" i="4"/>
  <c r="CD59" i="4"/>
  <c r="CD65" i="4"/>
  <c r="CD71" i="4"/>
  <c r="CD72" i="4"/>
  <c r="F8" i="5"/>
  <c r="BL23" i="4"/>
  <c r="BL28" i="4"/>
  <c r="BL29" i="4"/>
  <c r="BL34" i="4"/>
  <c r="BL35" i="4"/>
  <c r="BL40" i="4"/>
  <c r="BL41" i="4"/>
  <c r="BL47" i="4"/>
  <c r="BL53" i="4"/>
  <c r="BL59" i="4"/>
  <c r="BL65" i="4"/>
  <c r="BL71" i="4"/>
  <c r="BL72" i="4"/>
  <c r="E8" i="5"/>
  <c r="AT22" i="4"/>
  <c r="AT23" i="4"/>
  <c r="AT28" i="4"/>
  <c r="AT29" i="4"/>
  <c r="AT34" i="4"/>
  <c r="AT35" i="4"/>
  <c r="AT40" i="4"/>
  <c r="AT41" i="4"/>
  <c r="AT46" i="4"/>
  <c r="AT47" i="4"/>
  <c r="AT53" i="4"/>
  <c r="AT59" i="4"/>
  <c r="AT65" i="4"/>
  <c r="AT71" i="4"/>
  <c r="AT72" i="4"/>
  <c r="D8" i="5"/>
  <c r="AB23" i="4"/>
  <c r="AB28" i="4"/>
  <c r="AB29" i="4"/>
  <c r="AB34" i="4"/>
  <c r="AB35" i="4"/>
  <c r="AB40" i="4"/>
  <c r="AB41" i="4"/>
  <c r="AB47" i="4"/>
  <c r="AB53" i="4"/>
  <c r="AB59" i="4"/>
  <c r="AB65" i="4"/>
  <c r="AB71" i="4"/>
  <c r="AB72" i="4"/>
  <c r="C8" i="5"/>
  <c r="J22" i="4"/>
  <c r="J23" i="4"/>
  <c r="J28" i="4"/>
  <c r="J29" i="4"/>
  <c r="J34" i="4"/>
  <c r="J35" i="4"/>
  <c r="J40" i="4"/>
  <c r="J41" i="4"/>
  <c r="J46" i="4"/>
  <c r="J47" i="4"/>
  <c r="J53" i="4"/>
  <c r="J59" i="4"/>
  <c r="J65" i="4"/>
  <c r="J71" i="4"/>
  <c r="J72" i="4"/>
  <c r="B8" i="5"/>
  <c r="I50" i="8"/>
  <c r="A59" i="8"/>
  <c r="GY22" i="4"/>
  <c r="GY23" i="4"/>
  <c r="GY28" i="4"/>
  <c r="GY29" i="4"/>
  <c r="GY34" i="4"/>
  <c r="GY35" i="4"/>
  <c r="GY41" i="4"/>
  <c r="GY47" i="4"/>
  <c r="GY53" i="4"/>
  <c r="GY59" i="4"/>
  <c r="GY65" i="4"/>
  <c r="GY71" i="4"/>
  <c r="GY72" i="4"/>
  <c r="M7" i="5"/>
  <c r="GG23" i="4"/>
  <c r="GG28" i="4"/>
  <c r="GG29" i="4"/>
  <c r="GG35" i="4"/>
  <c r="GG41" i="4"/>
  <c r="GG47" i="4"/>
  <c r="GG53" i="4"/>
  <c r="GG59" i="4"/>
  <c r="GG65" i="4"/>
  <c r="GG71" i="4"/>
  <c r="GG72" i="4"/>
  <c r="L7" i="5"/>
  <c r="FO23" i="4"/>
  <c r="FO28" i="4"/>
  <c r="FO29" i="4"/>
  <c r="FO35" i="4"/>
  <c r="FO41" i="4"/>
  <c r="FO47" i="4"/>
  <c r="FO53" i="4"/>
  <c r="FO59" i="4"/>
  <c r="FO65" i="4"/>
  <c r="FO71" i="4"/>
  <c r="FO72" i="4"/>
  <c r="K7" i="5"/>
  <c r="EW23" i="4"/>
  <c r="EW29" i="4"/>
  <c r="EW35" i="4"/>
  <c r="EW41" i="4"/>
  <c r="EW47" i="4"/>
  <c r="EW53" i="4"/>
  <c r="EW59" i="4"/>
  <c r="EW65" i="4"/>
  <c r="EW71" i="4"/>
  <c r="EW72" i="4"/>
  <c r="J7" i="5"/>
  <c r="EE23" i="4"/>
  <c r="EE29" i="4"/>
  <c r="EE35" i="4"/>
  <c r="EE41" i="4"/>
  <c r="EE47" i="4"/>
  <c r="EE53" i="4"/>
  <c r="EE59" i="4"/>
  <c r="EE65" i="4"/>
  <c r="EE71" i="4"/>
  <c r="EE72" i="4"/>
  <c r="I7" i="5"/>
  <c r="DM23" i="4"/>
  <c r="DM29" i="4"/>
  <c r="DM35" i="4"/>
  <c r="DM41" i="4"/>
  <c r="DM47" i="4"/>
  <c r="DM53" i="4"/>
  <c r="DM59" i="4"/>
  <c r="DM65" i="4"/>
  <c r="DM71" i="4"/>
  <c r="DM72" i="4"/>
  <c r="H7" i="5"/>
  <c r="CU22" i="4"/>
  <c r="CU23" i="4"/>
  <c r="CU28" i="4"/>
  <c r="CU29" i="4"/>
  <c r="CU35" i="4"/>
  <c r="CU41" i="4"/>
  <c r="CU47" i="4"/>
  <c r="CU53" i="4"/>
  <c r="CU59" i="4"/>
  <c r="CU65" i="4"/>
  <c r="CU71" i="4"/>
  <c r="CU72" i="4"/>
  <c r="G7" i="5"/>
  <c r="CC23" i="4"/>
  <c r="CC28" i="4"/>
  <c r="CC29" i="4"/>
  <c r="CC35" i="4"/>
  <c r="CC41" i="4"/>
  <c r="CC47" i="4"/>
  <c r="CC53" i="4"/>
  <c r="CC59" i="4"/>
  <c r="CC65" i="4"/>
  <c r="CC71" i="4"/>
  <c r="CC72" i="4"/>
  <c r="F7" i="5"/>
  <c r="BK23" i="4"/>
  <c r="BK28" i="4"/>
  <c r="BK29" i="4"/>
  <c r="BK35" i="4"/>
  <c r="BK41" i="4"/>
  <c r="BK47" i="4"/>
  <c r="BK53" i="4"/>
  <c r="BK59" i="4"/>
  <c r="BK65" i="4"/>
  <c r="BK71" i="4"/>
  <c r="BK72" i="4"/>
  <c r="E7" i="5"/>
  <c r="AS23" i="4"/>
  <c r="AS28" i="4"/>
  <c r="AS29" i="4"/>
  <c r="AS35" i="4"/>
  <c r="AS41" i="4"/>
  <c r="AS47" i="4"/>
  <c r="AS53" i="4"/>
  <c r="AS59" i="4"/>
  <c r="AS65" i="4"/>
  <c r="AS71" i="4"/>
  <c r="AS72" i="4"/>
  <c r="D7" i="5"/>
  <c r="AA23" i="4"/>
  <c r="AA28" i="4"/>
  <c r="AA29" i="4"/>
  <c r="AA34" i="4"/>
  <c r="AA35" i="4"/>
  <c r="AA41" i="4"/>
  <c r="AA46" i="4"/>
  <c r="AA47" i="4"/>
  <c r="AA53" i="4"/>
  <c r="AA59" i="4"/>
  <c r="AA65" i="4"/>
  <c r="AA71" i="4"/>
  <c r="AA72" i="4"/>
  <c r="C7" i="5"/>
  <c r="I23" i="4"/>
  <c r="I28" i="4"/>
  <c r="I29" i="4"/>
  <c r="I34" i="4"/>
  <c r="I35" i="4"/>
  <c r="I41" i="4"/>
  <c r="I47" i="4"/>
  <c r="I53" i="4"/>
  <c r="I59" i="4"/>
  <c r="I65" i="4"/>
  <c r="I71" i="4"/>
  <c r="I72" i="4"/>
  <c r="B7" i="5"/>
  <c r="GX23" i="4"/>
  <c r="GX29" i="4"/>
  <c r="GX34" i="4"/>
  <c r="GX35" i="4"/>
  <c r="GX41" i="4"/>
  <c r="GX47" i="4"/>
  <c r="GX53" i="4"/>
  <c r="GX59" i="4"/>
  <c r="GX65" i="4"/>
  <c r="GX71" i="4"/>
  <c r="GX72" i="4"/>
  <c r="M6" i="5"/>
  <c r="GF23" i="4"/>
  <c r="GF29" i="4"/>
  <c r="GF34" i="4"/>
  <c r="GF35" i="4"/>
  <c r="GF41" i="4"/>
  <c r="GF47" i="4"/>
  <c r="GF53" i="4"/>
  <c r="GF59" i="4"/>
  <c r="GF65" i="4"/>
  <c r="GF71" i="4"/>
  <c r="GF72" i="4"/>
  <c r="L6" i="5"/>
  <c r="FN23" i="4"/>
  <c r="FN29" i="4"/>
  <c r="FN35" i="4"/>
  <c r="FN41" i="4"/>
  <c r="FN47" i="4"/>
  <c r="FN53" i="4"/>
  <c r="FN59" i="4"/>
  <c r="FN65" i="4"/>
  <c r="FN71" i="4"/>
  <c r="FN72" i="4"/>
  <c r="K6" i="5"/>
  <c r="EV23" i="4"/>
  <c r="EV29" i="4"/>
  <c r="EV34" i="4"/>
  <c r="EV35" i="4"/>
  <c r="EV41" i="4"/>
  <c r="EV47" i="4"/>
  <c r="EV53" i="4"/>
  <c r="EV59" i="4"/>
  <c r="EV65" i="4"/>
  <c r="EV71" i="4"/>
  <c r="EV72" i="4"/>
  <c r="J6" i="5"/>
  <c r="ED23" i="4"/>
  <c r="ED29" i="4"/>
  <c r="ED34" i="4"/>
  <c r="ED35" i="4"/>
  <c r="ED41" i="4"/>
  <c r="ED47" i="4"/>
  <c r="ED53" i="4"/>
  <c r="ED59" i="4"/>
  <c r="ED65" i="4"/>
  <c r="ED71" i="4"/>
  <c r="ED72" i="4"/>
  <c r="I6" i="5"/>
  <c r="DL23" i="4"/>
  <c r="DL29" i="4"/>
  <c r="DL34" i="4"/>
  <c r="DL35" i="4"/>
  <c r="DL41" i="4"/>
  <c r="DL47" i="4"/>
  <c r="DL53" i="4"/>
  <c r="DL59" i="4"/>
  <c r="DL65" i="4"/>
  <c r="DL71" i="4"/>
  <c r="DL72" i="4"/>
  <c r="H6" i="5"/>
  <c r="CT22" i="4"/>
  <c r="CT23" i="4"/>
  <c r="CT29" i="4"/>
  <c r="CT34" i="4"/>
  <c r="CT35" i="4"/>
  <c r="CT41" i="4"/>
  <c r="CT47" i="4"/>
  <c r="CT53" i="4"/>
  <c r="CT59" i="4"/>
  <c r="CT65" i="4"/>
  <c r="CT71" i="4"/>
  <c r="CT72" i="4"/>
  <c r="G6" i="5"/>
  <c r="CB23" i="4"/>
  <c r="CB29" i="4"/>
  <c r="CB34" i="4"/>
  <c r="CB35" i="4"/>
  <c r="CB41" i="4"/>
  <c r="CB47" i="4"/>
  <c r="CB53" i="4"/>
  <c r="CB59" i="4"/>
  <c r="CB65" i="4"/>
  <c r="CB71" i="4"/>
  <c r="CB72" i="4"/>
  <c r="F6" i="5"/>
  <c r="BJ23" i="4"/>
  <c r="BJ29" i="4"/>
  <c r="BJ34" i="4"/>
  <c r="BJ35" i="4"/>
  <c r="BJ41" i="4"/>
  <c r="BJ47" i="4"/>
  <c r="BJ53" i="4"/>
  <c r="BJ59" i="4"/>
  <c r="BJ65" i="4"/>
  <c r="BJ71" i="4"/>
  <c r="BJ72" i="4"/>
  <c r="E6" i="5"/>
  <c r="AR23" i="4"/>
  <c r="AR29" i="4"/>
  <c r="AR34" i="4"/>
  <c r="AR35" i="4"/>
  <c r="AR41" i="4"/>
  <c r="AR47" i="4"/>
  <c r="AR53" i="4"/>
  <c r="AR59" i="4"/>
  <c r="AR65" i="4"/>
  <c r="AR71" i="4"/>
  <c r="AR72" i="4"/>
  <c r="D6" i="5"/>
  <c r="Z23" i="4"/>
  <c r="Z29" i="4"/>
  <c r="Z34" i="4"/>
  <c r="Z35" i="4"/>
  <c r="Z41" i="4"/>
  <c r="Z47" i="4"/>
  <c r="Z53" i="4"/>
  <c r="Z59" i="4"/>
  <c r="Z65" i="4"/>
  <c r="Z71" i="4"/>
  <c r="Z72" i="4"/>
  <c r="C6" i="5"/>
  <c r="H23" i="4"/>
  <c r="H29" i="4"/>
  <c r="H34" i="4"/>
  <c r="H35" i="4"/>
  <c r="H41" i="4"/>
  <c r="H47" i="4"/>
  <c r="H53" i="4"/>
  <c r="H59" i="4"/>
  <c r="H65" i="4"/>
  <c r="H71" i="4"/>
  <c r="H72" i="4"/>
  <c r="B6" i="5"/>
  <c r="GW22" i="4"/>
  <c r="GW23" i="4"/>
  <c r="GW28" i="4"/>
  <c r="GW29" i="4"/>
  <c r="GW35" i="4"/>
  <c r="GW40" i="4"/>
  <c r="GW41" i="4"/>
  <c r="GW47" i="4"/>
  <c r="GW53" i="4"/>
  <c r="GW59" i="4"/>
  <c r="GW65" i="4"/>
  <c r="GW71" i="4"/>
  <c r="GW72" i="4"/>
  <c r="M5" i="5"/>
  <c r="GE22" i="4"/>
  <c r="GE23" i="4"/>
  <c r="GE28" i="4"/>
  <c r="GE29" i="4"/>
  <c r="GE34" i="4"/>
  <c r="GE35" i="4"/>
  <c r="GE40" i="4"/>
  <c r="GE41" i="4"/>
  <c r="GE46" i="4"/>
  <c r="GE47" i="4"/>
  <c r="GE53" i="4"/>
  <c r="GE59" i="4"/>
  <c r="GE65" i="4"/>
  <c r="GE71" i="4"/>
  <c r="GE72" i="4"/>
  <c r="L5" i="5"/>
  <c r="FM23" i="4"/>
  <c r="FM29" i="4"/>
  <c r="FM35" i="4"/>
  <c r="FM41" i="4"/>
  <c r="FM47" i="4"/>
  <c r="FM53" i="4"/>
  <c r="FM59" i="4"/>
  <c r="FM65" i="4"/>
  <c r="FM71" i="4"/>
  <c r="FM72" i="4"/>
  <c r="K5" i="5"/>
  <c r="EU22" i="4"/>
  <c r="EU23" i="4"/>
  <c r="EU29" i="4"/>
  <c r="EU35" i="4"/>
  <c r="EU41" i="4"/>
  <c r="EU47" i="4"/>
  <c r="EU53" i="4"/>
  <c r="EU59" i="4"/>
  <c r="EU65" i="4"/>
  <c r="EU71" i="4"/>
  <c r="EU72" i="4"/>
  <c r="J5" i="5"/>
  <c r="EC22" i="4"/>
  <c r="EC23" i="4"/>
  <c r="EC29" i="4"/>
  <c r="EC35" i="4"/>
  <c r="EC41" i="4"/>
  <c r="EC47" i="4"/>
  <c r="EC53" i="4"/>
  <c r="EC59" i="4"/>
  <c r="EC65" i="4"/>
  <c r="EC71" i="4"/>
  <c r="EC72" i="4"/>
  <c r="I5" i="5"/>
  <c r="DK23" i="4"/>
  <c r="DK29" i="4"/>
  <c r="DK35" i="4"/>
  <c r="DK41" i="4"/>
  <c r="DK47" i="4"/>
  <c r="DK53" i="4"/>
  <c r="DK59" i="4"/>
  <c r="DK65" i="4"/>
  <c r="DK71" i="4"/>
  <c r="DK72" i="4"/>
  <c r="H5" i="5"/>
  <c r="CS22" i="4"/>
  <c r="CS23" i="4"/>
  <c r="CS29" i="4"/>
  <c r="CS35" i="4"/>
  <c r="CS41" i="4"/>
  <c r="CS47" i="4"/>
  <c r="CS53" i="4"/>
  <c r="CS59" i="4"/>
  <c r="CS65" i="4"/>
  <c r="CS71" i="4"/>
  <c r="CS72" i="4"/>
  <c r="G5" i="5"/>
  <c r="CA22" i="4"/>
  <c r="CA23" i="4"/>
  <c r="CA29" i="4"/>
  <c r="CA34" i="4"/>
  <c r="CA35" i="4"/>
  <c r="CA41" i="4"/>
  <c r="CA47" i="4"/>
  <c r="CA53" i="4"/>
  <c r="CA59" i="4"/>
  <c r="CA65" i="4"/>
  <c r="CA71" i="4"/>
  <c r="CA72" i="4"/>
  <c r="F5" i="5"/>
  <c r="BI22" i="4"/>
  <c r="BI23" i="4"/>
  <c r="BI29" i="4"/>
  <c r="BI35" i="4"/>
  <c r="BI41" i="4"/>
  <c r="BI47" i="4"/>
  <c r="BI53" i="4"/>
  <c r="BI59" i="4"/>
  <c r="BI65" i="4"/>
  <c r="BI71" i="4"/>
  <c r="BI72" i="4"/>
  <c r="E5" i="5"/>
  <c r="AQ22" i="4"/>
  <c r="AQ23" i="4"/>
  <c r="AQ28" i="4"/>
  <c r="AQ29" i="4"/>
  <c r="AQ34" i="4"/>
  <c r="AQ35" i="4"/>
  <c r="AQ40" i="4"/>
  <c r="AQ41" i="4"/>
  <c r="AQ46" i="4"/>
  <c r="AQ47" i="4"/>
  <c r="AQ53" i="4"/>
  <c r="AQ59" i="4"/>
  <c r="AQ65" i="4"/>
  <c r="AQ71" i="4"/>
  <c r="AQ72" i="4"/>
  <c r="D5" i="5"/>
  <c r="Y22" i="4"/>
  <c r="Y23" i="4"/>
  <c r="Y28" i="4"/>
  <c r="Y29" i="4"/>
  <c r="Y34" i="4"/>
  <c r="Y35" i="4"/>
  <c r="Y41" i="4"/>
  <c r="Y46" i="4"/>
  <c r="Y47" i="4"/>
  <c r="Y53" i="4"/>
  <c r="Y59" i="4"/>
  <c r="Y65" i="4"/>
  <c r="Y71" i="4"/>
  <c r="Y72" i="4"/>
  <c r="C5" i="5"/>
  <c r="G22" i="4"/>
  <c r="G23" i="4"/>
  <c r="G28" i="4"/>
  <c r="G29" i="4"/>
  <c r="G34" i="4"/>
  <c r="G35" i="4"/>
  <c r="G40" i="4"/>
  <c r="G41" i="4"/>
  <c r="G46" i="4"/>
  <c r="G47" i="4"/>
  <c r="G53" i="4"/>
  <c r="G59" i="4"/>
  <c r="G65" i="4"/>
  <c r="G71" i="4"/>
  <c r="G72" i="4"/>
  <c r="B5" i="5"/>
  <c r="GV22" i="4"/>
  <c r="GV23" i="4"/>
  <c r="GV28" i="4"/>
  <c r="GV29" i="4"/>
  <c r="GV34" i="4"/>
  <c r="GV35" i="4"/>
  <c r="GV40" i="4"/>
  <c r="GV41" i="4"/>
  <c r="GV47" i="4"/>
  <c r="GV53" i="4"/>
  <c r="GV59" i="4"/>
  <c r="GV65" i="4"/>
  <c r="GV71" i="4"/>
  <c r="GV72" i="4"/>
  <c r="M4" i="5"/>
  <c r="GD22" i="4"/>
  <c r="GD23" i="4"/>
  <c r="GD28" i="4"/>
  <c r="GD29" i="4"/>
  <c r="GD34" i="4"/>
  <c r="GD35" i="4"/>
  <c r="GD40" i="4"/>
  <c r="GD41" i="4"/>
  <c r="GD46" i="4"/>
  <c r="GD47" i="4"/>
  <c r="GD53" i="4"/>
  <c r="GD59" i="4"/>
  <c r="GD65" i="4"/>
  <c r="GD71" i="4"/>
  <c r="GD72" i="4"/>
  <c r="L4" i="5"/>
  <c r="FL22" i="4"/>
  <c r="FL23" i="4"/>
  <c r="FL29" i="4"/>
  <c r="FL35" i="4"/>
  <c r="FL41" i="4"/>
  <c r="FL47" i="4"/>
  <c r="FL53" i="4"/>
  <c r="FL59" i="4"/>
  <c r="FL65" i="4"/>
  <c r="FL71" i="4"/>
  <c r="FL72" i="4"/>
  <c r="K4" i="5"/>
  <c r="ET22" i="4"/>
  <c r="ET23" i="4"/>
  <c r="ET28" i="4"/>
  <c r="ET29" i="4"/>
  <c r="ET35" i="4"/>
  <c r="ET40" i="4"/>
  <c r="ET41" i="4"/>
  <c r="ET47" i="4"/>
  <c r="ET53" i="4"/>
  <c r="ET59" i="4"/>
  <c r="ET65" i="4"/>
  <c r="ET71" i="4"/>
  <c r="ET72" i="4"/>
  <c r="J4" i="5"/>
  <c r="EB22" i="4"/>
  <c r="EB23" i="4"/>
  <c r="EB28" i="4"/>
  <c r="EB29" i="4"/>
  <c r="EB35" i="4"/>
  <c r="EB41" i="4"/>
  <c r="EB47" i="4"/>
  <c r="EB53" i="4"/>
  <c r="EB59" i="4"/>
  <c r="EB65" i="4"/>
  <c r="EB71" i="4"/>
  <c r="EB72" i="4"/>
  <c r="I4" i="5"/>
  <c r="DJ22" i="4"/>
  <c r="DJ23" i="4"/>
  <c r="DJ29" i="4"/>
  <c r="DJ35" i="4"/>
  <c r="DJ41" i="4"/>
  <c r="DJ47" i="4"/>
  <c r="DJ53" i="4"/>
  <c r="DJ59" i="4"/>
  <c r="DJ65" i="4"/>
  <c r="DJ71" i="4"/>
  <c r="DJ72" i="4"/>
  <c r="H4" i="5"/>
  <c r="CR22" i="4"/>
  <c r="CR23" i="4"/>
  <c r="CR29" i="4"/>
  <c r="CR35" i="4"/>
  <c r="CR41" i="4"/>
  <c r="CR47" i="4"/>
  <c r="CR53" i="4"/>
  <c r="CR59" i="4"/>
  <c r="CR65" i="4"/>
  <c r="CR71" i="4"/>
  <c r="CR72" i="4"/>
  <c r="G4" i="5"/>
  <c r="BZ23" i="4"/>
  <c r="BZ29" i="4"/>
  <c r="BZ35" i="4"/>
  <c r="BZ41" i="4"/>
  <c r="BZ47" i="4"/>
  <c r="BZ53" i="4"/>
  <c r="BZ59" i="4"/>
  <c r="BZ65" i="4"/>
  <c r="BZ71" i="4"/>
  <c r="BZ72" i="4"/>
  <c r="F4" i="5"/>
  <c r="BH22" i="4"/>
  <c r="BH23" i="4"/>
  <c r="BH29" i="4"/>
  <c r="BH35" i="4"/>
  <c r="BH41" i="4"/>
  <c r="BH47" i="4"/>
  <c r="BH53" i="4"/>
  <c r="BH59" i="4"/>
  <c r="BH65" i="4"/>
  <c r="BH71" i="4"/>
  <c r="BH72" i="4"/>
  <c r="E4" i="5"/>
  <c r="AP22" i="4"/>
  <c r="AP23" i="4"/>
  <c r="AP28" i="4"/>
  <c r="AP29" i="4"/>
  <c r="AP34" i="4"/>
  <c r="AP35" i="4"/>
  <c r="AP40" i="4"/>
  <c r="AP41" i="4"/>
  <c r="AP46" i="4"/>
  <c r="AP47" i="4"/>
  <c r="AP53" i="4"/>
  <c r="AP59" i="4"/>
  <c r="AP65" i="4"/>
  <c r="AP71" i="4"/>
  <c r="AP72" i="4"/>
  <c r="D4" i="5"/>
  <c r="X22" i="4"/>
  <c r="X23" i="4"/>
  <c r="X28" i="4"/>
  <c r="X29" i="4"/>
  <c r="X34" i="4"/>
  <c r="X35" i="4"/>
  <c r="X41" i="4"/>
  <c r="X46" i="4"/>
  <c r="X47" i="4"/>
  <c r="X53" i="4"/>
  <c r="X59" i="4"/>
  <c r="X65" i="4"/>
  <c r="X71" i="4"/>
  <c r="X72" i="4"/>
  <c r="C4" i="5"/>
  <c r="F22" i="4"/>
  <c r="F23" i="4"/>
  <c r="F28" i="4"/>
  <c r="F29" i="4"/>
  <c r="F34" i="4"/>
  <c r="F35" i="4"/>
  <c r="F40" i="4"/>
  <c r="F41" i="4"/>
  <c r="F46" i="4"/>
  <c r="F47" i="4"/>
  <c r="F53" i="4"/>
  <c r="F59" i="4"/>
  <c r="F65" i="4"/>
  <c r="F71" i="4"/>
  <c r="F72" i="4"/>
  <c r="B4" i="5"/>
  <c r="GU23" i="4"/>
  <c r="GU29" i="4"/>
  <c r="GU35" i="4"/>
  <c r="GU41" i="4"/>
  <c r="GU47" i="4"/>
  <c r="GU53" i="4"/>
  <c r="GU59" i="4"/>
  <c r="GU65" i="4"/>
  <c r="GU71" i="4"/>
  <c r="GU72" i="4"/>
  <c r="M3" i="5"/>
  <c r="GC23" i="4"/>
  <c r="GC29" i="4"/>
  <c r="GC35" i="4"/>
  <c r="GC41" i="4"/>
  <c r="GC47" i="4"/>
  <c r="GC53" i="4"/>
  <c r="GC59" i="4"/>
  <c r="GC65" i="4"/>
  <c r="GC71" i="4"/>
  <c r="GC72" i="4"/>
  <c r="L3" i="5"/>
  <c r="FK23" i="4"/>
  <c r="FK29" i="4"/>
  <c r="FK35" i="4"/>
  <c r="FK41" i="4"/>
  <c r="FK47" i="4"/>
  <c r="FK53" i="4"/>
  <c r="FK59" i="4"/>
  <c r="FK65" i="4"/>
  <c r="FK71" i="4"/>
  <c r="FK72" i="4"/>
  <c r="K3" i="5"/>
  <c r="ES23" i="4"/>
  <c r="ES29" i="4"/>
  <c r="ES35" i="4"/>
  <c r="ES41" i="4"/>
  <c r="ES47" i="4"/>
  <c r="ES53" i="4"/>
  <c r="ES59" i="4"/>
  <c r="ES65" i="4"/>
  <c r="ES71" i="4"/>
  <c r="ES72" i="4"/>
  <c r="J3" i="5"/>
  <c r="EA23" i="4"/>
  <c r="EA29" i="4"/>
  <c r="EA35" i="4"/>
  <c r="EA41" i="4"/>
  <c r="EA47" i="4"/>
  <c r="EA53" i="4"/>
  <c r="EA59" i="4"/>
  <c r="EA65" i="4"/>
  <c r="EA71" i="4"/>
  <c r="EA72" i="4"/>
  <c r="I3" i="5"/>
  <c r="DI23" i="4"/>
  <c r="DI29" i="4"/>
  <c r="DI34" i="4"/>
  <c r="DI35" i="4"/>
  <c r="DI41" i="4"/>
  <c r="DI47" i="4"/>
  <c r="DI53" i="4"/>
  <c r="DI59" i="4"/>
  <c r="DI65" i="4"/>
  <c r="DI71" i="4"/>
  <c r="DI72" i="4"/>
  <c r="H3" i="5"/>
  <c r="CQ23" i="4"/>
  <c r="CQ29" i="4"/>
  <c r="CQ35" i="4"/>
  <c r="CQ41" i="4"/>
  <c r="CQ47" i="4"/>
  <c r="CQ53" i="4"/>
  <c r="CQ59" i="4"/>
  <c r="CQ65" i="4"/>
  <c r="CQ71" i="4"/>
  <c r="CQ72" i="4"/>
  <c r="G3" i="5"/>
  <c r="BY23" i="4"/>
  <c r="BY29" i="4"/>
  <c r="BY35" i="4"/>
  <c r="BY41" i="4"/>
  <c r="BY47" i="4"/>
  <c r="BY53" i="4"/>
  <c r="BY59" i="4"/>
  <c r="BY65" i="4"/>
  <c r="BY71" i="4"/>
  <c r="BY72" i="4"/>
  <c r="F3" i="5"/>
  <c r="BG23" i="4"/>
  <c r="BG29" i="4"/>
  <c r="BG35" i="4"/>
  <c r="BG41" i="4"/>
  <c r="BG47" i="4"/>
  <c r="BG53" i="4"/>
  <c r="BG59" i="4"/>
  <c r="BG65" i="4"/>
  <c r="BG71" i="4"/>
  <c r="BG72" i="4"/>
  <c r="E3" i="5"/>
  <c r="AO22" i="4"/>
  <c r="AO23" i="4"/>
  <c r="AO28" i="4"/>
  <c r="AO29" i="4"/>
  <c r="AO34" i="4"/>
  <c r="AO35" i="4"/>
  <c r="AO40" i="4"/>
  <c r="AO41" i="4"/>
  <c r="AO47" i="4"/>
  <c r="AO53" i="4"/>
  <c r="AO59" i="4"/>
  <c r="AO65" i="4"/>
  <c r="AO71" i="4"/>
  <c r="AO72" i="4"/>
  <c r="D3" i="5"/>
  <c r="W23" i="4"/>
  <c r="W29" i="4"/>
  <c r="W35" i="4"/>
  <c r="W41" i="4"/>
  <c r="W47" i="4"/>
  <c r="W53" i="4"/>
  <c r="W59" i="4"/>
  <c r="W65" i="4"/>
  <c r="W71" i="4"/>
  <c r="W72" i="4"/>
  <c r="C3" i="5"/>
  <c r="E22" i="4"/>
  <c r="E23" i="4"/>
  <c r="E28" i="4"/>
  <c r="E29" i="4"/>
  <c r="E34" i="4"/>
  <c r="E35" i="4"/>
  <c r="E40" i="4"/>
  <c r="E41" i="4"/>
  <c r="E47" i="4"/>
  <c r="E53" i="4"/>
  <c r="E59" i="4"/>
  <c r="E65" i="4"/>
  <c r="E71" i="4"/>
  <c r="E72" i="4"/>
  <c r="B3" i="5"/>
  <c r="A14" i="9"/>
  <c r="A13" i="9"/>
  <c r="A12" i="9"/>
  <c r="A11" i="9"/>
  <c r="A10" i="9"/>
  <c r="A9" i="9"/>
  <c r="A8" i="9"/>
  <c r="A7" i="9"/>
  <c r="A6" i="9"/>
  <c r="A5" i="9"/>
  <c r="A4" i="9"/>
  <c r="A3" i="9"/>
  <c r="AD4" i="5"/>
  <c r="CV40" i="4"/>
  <c r="AJ4" i="5"/>
  <c r="AK4" i="5"/>
  <c r="FO22" i="4"/>
  <c r="FL34" i="4"/>
  <c r="FL40" i="4"/>
  <c r="GV46" i="4"/>
  <c r="GV58" i="4"/>
  <c r="AE5" i="5"/>
  <c r="FM28" i="4"/>
  <c r="FM40" i="4"/>
  <c r="GW52" i="4"/>
  <c r="AC6" i="5"/>
  <c r="GF22" i="4"/>
  <c r="AI7" i="5"/>
  <c r="AJ7" i="5"/>
  <c r="GG22" i="4"/>
  <c r="GY58" i="4"/>
  <c r="GY64" i="4"/>
  <c r="AC8" i="5"/>
  <c r="AI8" i="5"/>
  <c r="AJ8" i="5"/>
  <c r="FP28" i="4"/>
  <c r="GZ58" i="4"/>
  <c r="GI22" i="4"/>
  <c r="HA52" i="4"/>
  <c r="L46" i="4"/>
  <c r="CX46" i="4"/>
  <c r="FR34" i="4"/>
  <c r="FR40" i="4"/>
  <c r="HB46" i="4"/>
  <c r="FS28" i="4"/>
  <c r="FS34" i="4"/>
  <c r="FS40" i="4"/>
  <c r="HC64" i="4"/>
  <c r="N46" i="4"/>
  <c r="AF28" i="4"/>
  <c r="AD12" i="5"/>
  <c r="CZ22" i="4"/>
  <c r="CZ46" i="4"/>
  <c r="FT28" i="4"/>
  <c r="AM12" i="5"/>
  <c r="HD58" i="4"/>
  <c r="FU40" i="4"/>
  <c r="HE52" i="4"/>
  <c r="DB46" i="4"/>
  <c r="FV28" i="4"/>
  <c r="FV34" i="4"/>
  <c r="HF46" i="4"/>
  <c r="AC15" i="5"/>
  <c r="AD15" i="5"/>
  <c r="DC22" i="4"/>
  <c r="AK15" i="5"/>
  <c r="AM15" i="5"/>
  <c r="HG58" i="4"/>
  <c r="HG64" i="4"/>
  <c r="HH46" i="4"/>
  <c r="HH58" i="4"/>
  <c r="AE17" i="5"/>
  <c r="HI40" i="4"/>
  <c r="HI52" i="4"/>
  <c r="HI58" i="4"/>
  <c r="E46" i="4"/>
  <c r="AO46" i="4"/>
  <c r="BG22" i="4"/>
  <c r="GU22" i="4"/>
  <c r="GU64" i="4"/>
  <c r="B55" i="8"/>
  <c r="B64" i="8"/>
  <c r="A63" i="8"/>
  <c r="A64" i="8"/>
  <c r="H51" i="8"/>
  <c r="H52" i="8"/>
  <c r="H53" i="8"/>
  <c r="H54" i="8"/>
  <c r="H55" i="8"/>
  <c r="H50" i="8"/>
  <c r="I55" i="8"/>
  <c r="GK40" i="4"/>
  <c r="BO40" i="4"/>
  <c r="AW40" i="4"/>
  <c r="AE40" i="4"/>
  <c r="A2" i="11"/>
  <c r="B2" i="11"/>
  <c r="C2" i="11"/>
  <c r="A3" i="11"/>
  <c r="B3" i="11"/>
  <c r="C3" i="11"/>
  <c r="A4" i="11"/>
  <c r="B4" i="11"/>
  <c r="C4" i="11"/>
  <c r="A5" i="11"/>
  <c r="B5" i="11"/>
  <c r="C5" i="11"/>
  <c r="A6" i="11"/>
  <c r="B6" i="11"/>
  <c r="C6" i="11"/>
  <c r="A7" i="11"/>
  <c r="B7" i="11"/>
  <c r="C7" i="11"/>
  <c r="A8" i="11"/>
  <c r="B8" i="11"/>
  <c r="C8" i="11"/>
  <c r="A9" i="11"/>
  <c r="B9" i="11"/>
  <c r="C9" i="11"/>
  <c r="A10" i="11"/>
  <c r="B10" i="11"/>
  <c r="C10" i="11"/>
  <c r="A11" i="11"/>
  <c r="B11" i="11"/>
  <c r="C11" i="11"/>
  <c r="A12" i="11"/>
  <c r="B12" i="11"/>
  <c r="C12" i="11"/>
  <c r="A13" i="11"/>
  <c r="B13" i="11"/>
  <c r="C13" i="11"/>
  <c r="A14" i="11"/>
  <c r="B14" i="11"/>
  <c r="C14" i="11"/>
  <c r="A15" i="11"/>
  <c r="B15" i="11"/>
  <c r="C15" i="11"/>
  <c r="A16" i="11"/>
  <c r="B16" i="11"/>
  <c r="C16" i="11"/>
  <c r="A17" i="11"/>
  <c r="B17" i="11"/>
  <c r="C17" i="11"/>
  <c r="A18" i="11"/>
  <c r="B18" i="11"/>
  <c r="C18" i="11"/>
  <c r="A19" i="11"/>
  <c r="B19" i="11"/>
  <c r="C19" i="11"/>
  <c r="A20" i="11"/>
  <c r="B20" i="11"/>
  <c r="C20" i="11"/>
  <c r="A21" i="11"/>
  <c r="B21" i="11"/>
  <c r="C21" i="11"/>
  <c r="A22" i="11"/>
  <c r="B22" i="11"/>
  <c r="C22" i="11"/>
  <c r="A23" i="11"/>
  <c r="B23" i="11"/>
  <c r="C23" i="11"/>
  <c r="A24" i="11"/>
  <c r="B24" i="11"/>
  <c r="C24" i="11"/>
  <c r="A25" i="11"/>
  <c r="B25" i="11"/>
  <c r="C25" i="11"/>
  <c r="A26" i="11"/>
  <c r="B26" i="11"/>
  <c r="C26" i="11"/>
  <c r="A27" i="11"/>
  <c r="B27" i="11"/>
  <c r="C27" i="11"/>
  <c r="A28" i="11"/>
  <c r="B28" i="11"/>
  <c r="C28" i="11"/>
  <c r="A29" i="11"/>
  <c r="B29" i="11"/>
  <c r="C29" i="11"/>
  <c r="A30" i="11"/>
  <c r="B30" i="11"/>
  <c r="C30" i="11"/>
  <c r="A31" i="11"/>
  <c r="B31" i="11"/>
  <c r="C31" i="11"/>
  <c r="A32" i="11"/>
  <c r="B32" i="11"/>
  <c r="C32" i="11"/>
  <c r="A33" i="11"/>
  <c r="B33" i="11"/>
  <c r="C33" i="11"/>
  <c r="A34" i="11"/>
  <c r="B34" i="11"/>
  <c r="C34" i="11"/>
  <c r="A35" i="11"/>
  <c r="B35" i="11"/>
  <c r="C35" i="11"/>
  <c r="A36" i="11"/>
  <c r="B36" i="11"/>
  <c r="C36" i="11"/>
  <c r="A37" i="11"/>
  <c r="B37" i="11"/>
  <c r="C37" i="11"/>
  <c r="A38" i="11"/>
  <c r="B38" i="11"/>
  <c r="C38" i="11"/>
  <c r="A39" i="11"/>
  <c r="B39" i="11"/>
  <c r="C39" i="11"/>
  <c r="A40" i="11"/>
  <c r="B40" i="11"/>
  <c r="C40" i="11"/>
  <c r="A41" i="11"/>
  <c r="B41" i="11"/>
  <c r="C41" i="11"/>
  <c r="A42" i="11"/>
  <c r="B42" i="11"/>
  <c r="C42" i="11"/>
  <c r="A43" i="11"/>
  <c r="B43" i="11"/>
  <c r="C43" i="11"/>
  <c r="A44" i="11"/>
  <c r="B44" i="11"/>
  <c r="C44" i="11"/>
  <c r="A45" i="11"/>
  <c r="B45" i="11"/>
  <c r="C45" i="11"/>
  <c r="A46" i="11"/>
  <c r="B46" i="11"/>
  <c r="C46" i="11"/>
  <c r="A47" i="11"/>
  <c r="B47" i="11"/>
  <c r="C47" i="11"/>
  <c r="A48" i="11"/>
  <c r="B48" i="11"/>
  <c r="C48" i="11"/>
  <c r="A49" i="11"/>
  <c r="B49" i="11"/>
  <c r="C49" i="11"/>
  <c r="A50" i="11"/>
  <c r="B50" i="11"/>
  <c r="C50" i="11"/>
  <c r="A51" i="11"/>
  <c r="B51" i="11"/>
  <c r="C51" i="11"/>
  <c r="A52" i="11"/>
  <c r="B52" i="11"/>
  <c r="C52" i="11"/>
  <c r="A53" i="11"/>
  <c r="B53" i="11"/>
  <c r="C53" i="11"/>
  <c r="A54" i="11"/>
  <c r="B54" i="11"/>
  <c r="C54" i="11"/>
  <c r="A55" i="11"/>
  <c r="B55" i="11"/>
  <c r="C55" i="11"/>
  <c r="A56" i="11"/>
  <c r="B56" i="11"/>
  <c r="C56" i="11"/>
  <c r="A57" i="11"/>
  <c r="B57" i="11"/>
  <c r="C57" i="11"/>
  <c r="A58" i="11"/>
  <c r="B58" i="11"/>
  <c r="C58" i="11"/>
  <c r="A59" i="11"/>
  <c r="B59" i="11"/>
  <c r="C59" i="11"/>
  <c r="A60" i="11"/>
  <c r="B60" i="11"/>
  <c r="C60" i="11"/>
  <c r="A61" i="11"/>
  <c r="B61" i="11"/>
  <c r="C61" i="11"/>
  <c r="A62" i="11"/>
  <c r="B62" i="11"/>
  <c r="C62" i="11"/>
  <c r="A63" i="11"/>
  <c r="B63" i="11"/>
  <c r="C63" i="11"/>
  <c r="A64" i="11"/>
  <c r="B64" i="11"/>
  <c r="C64" i="11"/>
  <c r="A65" i="11"/>
  <c r="B65" i="11"/>
  <c r="C65" i="11"/>
  <c r="A66" i="11"/>
  <c r="B66" i="11"/>
  <c r="C66" i="11"/>
  <c r="A67" i="11"/>
  <c r="B67" i="11"/>
  <c r="C67" i="11"/>
  <c r="A68" i="11"/>
  <c r="B68" i="11"/>
  <c r="C68" i="11"/>
  <c r="A69" i="11"/>
  <c r="B69" i="11"/>
  <c r="C69" i="11"/>
  <c r="A70" i="11"/>
  <c r="B70" i="11"/>
  <c r="C70" i="11"/>
  <c r="A71" i="11"/>
  <c r="B71" i="11"/>
  <c r="C71" i="11"/>
  <c r="A72" i="11"/>
  <c r="B72" i="11"/>
  <c r="C72" i="11"/>
  <c r="A73" i="11"/>
  <c r="B73" i="11"/>
  <c r="C73" i="11"/>
  <c r="A74" i="11"/>
  <c r="B74" i="11"/>
  <c r="C74" i="11"/>
  <c r="A75" i="11"/>
  <c r="B75" i="11"/>
  <c r="C75" i="11"/>
  <c r="A76" i="11"/>
  <c r="B76" i="11"/>
  <c r="C76" i="11"/>
  <c r="A77" i="11"/>
  <c r="B77" i="11"/>
  <c r="C77" i="11"/>
  <c r="A78" i="11"/>
  <c r="B78" i="11"/>
  <c r="C78" i="11"/>
  <c r="A79" i="11"/>
  <c r="B79" i="11"/>
  <c r="C79" i="11"/>
  <c r="A80" i="11"/>
  <c r="B80" i="11"/>
  <c r="C80" i="11"/>
  <c r="A81" i="11"/>
  <c r="B81" i="11"/>
  <c r="C81" i="11"/>
  <c r="A82" i="11"/>
  <c r="B82" i="11"/>
  <c r="C82" i="11"/>
  <c r="A83" i="11"/>
  <c r="B83" i="11"/>
  <c r="C83" i="11"/>
  <c r="A84" i="11"/>
  <c r="B84" i="11"/>
  <c r="C84" i="11"/>
  <c r="A85" i="11"/>
  <c r="B85" i="11"/>
  <c r="C85" i="11"/>
  <c r="A86" i="11"/>
  <c r="B86" i="11"/>
  <c r="C86" i="11"/>
  <c r="A87" i="11"/>
  <c r="B87" i="11"/>
  <c r="C87" i="11"/>
  <c r="A88" i="11"/>
  <c r="B88" i="11"/>
  <c r="C88" i="11"/>
  <c r="A89" i="11"/>
  <c r="B89" i="11"/>
  <c r="C89" i="11"/>
  <c r="A90" i="11"/>
  <c r="B90" i="11"/>
  <c r="C90" i="11"/>
  <c r="A91" i="11"/>
  <c r="B91" i="11"/>
  <c r="C91" i="11"/>
  <c r="A92" i="11"/>
  <c r="B92" i="11"/>
  <c r="C92" i="11"/>
  <c r="A93" i="11"/>
  <c r="B93" i="11"/>
  <c r="C93" i="11"/>
  <c r="A94" i="11"/>
  <c r="B94" i="11"/>
  <c r="C94" i="11"/>
  <c r="A95" i="11"/>
  <c r="B95" i="11"/>
  <c r="C95" i="11"/>
  <c r="A96" i="11"/>
  <c r="B96" i="11"/>
  <c r="C96" i="11"/>
  <c r="A97" i="11"/>
  <c r="B97" i="11"/>
  <c r="C97" i="11"/>
  <c r="E91" i="11"/>
  <c r="D54" i="12"/>
  <c r="AD54" i="12"/>
  <c r="D91" i="11"/>
  <c r="C54" i="12"/>
  <c r="D26" i="14"/>
  <c r="B2" i="14"/>
  <c r="B3" i="14"/>
  <c r="B4" i="14"/>
  <c r="B5" i="14"/>
  <c r="B6" i="14"/>
  <c r="B7" i="14"/>
  <c r="B8" i="14"/>
  <c r="B9" i="14"/>
  <c r="B10" i="14"/>
  <c r="B11" i="14"/>
  <c r="B12" i="14"/>
  <c r="B13" i="14"/>
  <c r="B14" i="14"/>
  <c r="B15" i="14"/>
  <c r="B16" i="14"/>
  <c r="B17" i="14"/>
  <c r="B18" i="14"/>
  <c r="B19" i="14"/>
  <c r="B20" i="14"/>
  <c r="B21" i="14"/>
  <c r="B22" i="14"/>
  <c r="B23" i="14"/>
  <c r="B24" i="14"/>
  <c r="B25" i="14"/>
  <c r="B26" i="14"/>
  <c r="B27" i="14"/>
  <c r="B28" i="14"/>
  <c r="B29" i="14"/>
  <c r="B30" i="14"/>
  <c r="B31" i="14"/>
  <c r="B32" i="14"/>
  <c r="B33" i="14"/>
  <c r="B34" i="14"/>
  <c r="B35" i="14"/>
  <c r="B36" i="14"/>
  <c r="B37" i="14"/>
  <c r="B38" i="14"/>
  <c r="B39" i="14"/>
  <c r="B40" i="14"/>
  <c r="B41" i="14"/>
  <c r="B42" i="14"/>
  <c r="B43" i="14"/>
  <c r="B44" i="14"/>
  <c r="B45" i="14"/>
  <c r="B46" i="14"/>
  <c r="B47" i="14"/>
  <c r="B48" i="14"/>
  <c r="B49" i="14"/>
  <c r="B50" i="14"/>
  <c r="B51" i="14"/>
  <c r="B52" i="14"/>
  <c r="B53" i="14"/>
  <c r="B54" i="14"/>
  <c r="B55" i="14"/>
  <c r="B56" i="14"/>
  <c r="B57" i="14"/>
  <c r="B58" i="14"/>
  <c r="B59" i="14"/>
  <c r="B60" i="14"/>
  <c r="B61" i="14"/>
  <c r="B62" i="14"/>
  <c r="B63" i="14"/>
  <c r="B64" i="14"/>
  <c r="B65" i="14"/>
  <c r="F26" i="14"/>
  <c r="F28" i="14"/>
  <c r="F90" i="11"/>
  <c r="F74" i="11"/>
  <c r="F27" i="14"/>
  <c r="F91" i="11"/>
  <c r="F92" i="11"/>
  <c r="F93" i="11"/>
  <c r="F29" i="14"/>
  <c r="F94" i="11"/>
  <c r="F95" i="11"/>
  <c r="F96" i="11"/>
  <c r="E90" i="11"/>
  <c r="E92" i="11"/>
  <c r="E93" i="11"/>
  <c r="E94" i="11"/>
  <c r="E95" i="11"/>
  <c r="E96" i="11"/>
  <c r="E97" i="11"/>
  <c r="F82" i="11"/>
  <c r="E82" i="11"/>
  <c r="E83" i="11"/>
  <c r="F84" i="11"/>
  <c r="E84" i="11"/>
  <c r="F85" i="11"/>
  <c r="E85" i="11"/>
  <c r="E86" i="11"/>
  <c r="F87" i="11"/>
  <c r="E87" i="11"/>
  <c r="E88" i="11"/>
  <c r="F89" i="11"/>
  <c r="E89" i="11"/>
  <c r="F75" i="11"/>
  <c r="I75" i="11"/>
  <c r="F76" i="11"/>
  <c r="F77" i="11"/>
  <c r="F78" i="11"/>
  <c r="F79" i="11"/>
  <c r="F80" i="11"/>
  <c r="E80" i="11"/>
  <c r="F81" i="11"/>
  <c r="E74" i="11"/>
  <c r="E75" i="11"/>
  <c r="E76" i="11"/>
  <c r="E77" i="11"/>
  <c r="E78" i="11"/>
  <c r="E79" i="11"/>
  <c r="E81" i="11"/>
  <c r="F73" i="11"/>
  <c r="E73" i="11"/>
  <c r="F72" i="11"/>
  <c r="E72" i="11"/>
  <c r="F71" i="11"/>
  <c r="E71" i="11"/>
  <c r="E70" i="11"/>
  <c r="E69" i="11"/>
  <c r="E68" i="11"/>
  <c r="E67" i="11"/>
  <c r="E66" i="11"/>
  <c r="E58" i="11"/>
  <c r="E59" i="11"/>
  <c r="E60" i="11"/>
  <c r="E61" i="11"/>
  <c r="F62" i="11"/>
  <c r="E62" i="11"/>
  <c r="F63" i="11"/>
  <c r="E63" i="11"/>
  <c r="F64" i="11"/>
  <c r="E64" i="11"/>
  <c r="F65" i="11"/>
  <c r="E65" i="11"/>
  <c r="F57" i="11"/>
  <c r="E57" i="11"/>
  <c r="F56" i="11"/>
  <c r="E56" i="11"/>
  <c r="F55" i="11"/>
  <c r="E55" i="11"/>
  <c r="F54" i="11"/>
  <c r="I54" i="11"/>
  <c r="E54" i="11"/>
  <c r="F53" i="11"/>
  <c r="E53" i="11"/>
  <c r="F52" i="11"/>
  <c r="E52" i="11"/>
  <c r="F51" i="11"/>
  <c r="E51" i="11"/>
  <c r="F50" i="11"/>
  <c r="E50" i="11"/>
  <c r="F49" i="11"/>
  <c r="E49" i="11"/>
  <c r="F48" i="11"/>
  <c r="E48" i="11"/>
  <c r="F47" i="11"/>
  <c r="I47" i="11"/>
  <c r="E47" i="11"/>
  <c r="F46" i="11"/>
  <c r="E46" i="11"/>
  <c r="F45" i="11"/>
  <c r="E45" i="11"/>
  <c r="F44" i="11"/>
  <c r="E44" i="11"/>
  <c r="F43" i="11"/>
  <c r="E43" i="11"/>
  <c r="F42" i="11"/>
  <c r="E42" i="11"/>
  <c r="F36" i="11"/>
  <c r="F37" i="11"/>
  <c r="F39" i="11"/>
  <c r="F40" i="11"/>
  <c r="F41" i="11"/>
  <c r="E34" i="11"/>
  <c r="E35" i="11"/>
  <c r="E36" i="11"/>
  <c r="E37" i="11"/>
  <c r="E38" i="11"/>
  <c r="E39" i="11"/>
  <c r="E40" i="11"/>
  <c r="E41" i="11"/>
  <c r="F30" i="11"/>
  <c r="F31" i="11"/>
  <c r="F32" i="11"/>
  <c r="E33" i="11"/>
  <c r="E32" i="11"/>
  <c r="E31" i="11"/>
  <c r="E30" i="11"/>
  <c r="E29" i="11"/>
  <c r="E28" i="11"/>
  <c r="E27" i="11"/>
  <c r="E26" i="11"/>
  <c r="E18" i="11"/>
  <c r="F46" i="14"/>
  <c r="F19" i="11"/>
  <c r="E19" i="11"/>
  <c r="G19" i="11"/>
  <c r="F20" i="11"/>
  <c r="E20" i="11"/>
  <c r="E21" i="11"/>
  <c r="F22" i="11"/>
  <c r="E22" i="11"/>
  <c r="F23" i="11"/>
  <c r="E23" i="11"/>
  <c r="F24" i="11"/>
  <c r="E24" i="11"/>
  <c r="F25" i="11"/>
  <c r="E25" i="11"/>
  <c r="G25" i="11"/>
  <c r="F17" i="11"/>
  <c r="E17" i="11"/>
  <c r="F16" i="11"/>
  <c r="E16" i="11"/>
  <c r="F5" i="14"/>
  <c r="E15" i="11"/>
  <c r="F11" i="14"/>
  <c r="F14" i="11"/>
  <c r="E14" i="11"/>
  <c r="G14" i="11"/>
  <c r="F4" i="14"/>
  <c r="E13" i="11"/>
  <c r="E12" i="11"/>
  <c r="E11" i="11"/>
  <c r="E10" i="11"/>
  <c r="C2" i="14"/>
  <c r="F7" i="11"/>
  <c r="F8" i="11"/>
  <c r="F9" i="11"/>
  <c r="D6" i="11"/>
  <c r="E6" i="11"/>
  <c r="F10" i="14"/>
  <c r="F6" i="11"/>
  <c r="I6" i="11"/>
  <c r="E7" i="11"/>
  <c r="E2" i="11"/>
  <c r="D15" i="12"/>
  <c r="AG15" i="12"/>
  <c r="F2" i="14"/>
  <c r="C3" i="14"/>
  <c r="D7" i="11"/>
  <c r="F3" i="14"/>
  <c r="C4" i="14"/>
  <c r="D14" i="11"/>
  <c r="C5" i="14"/>
  <c r="C6" i="14"/>
  <c r="C19" i="12"/>
  <c r="AF19" i="12"/>
  <c r="D19" i="12"/>
  <c r="AG19" i="12"/>
  <c r="F6" i="14"/>
  <c r="C7" i="14"/>
  <c r="C20" i="12"/>
  <c r="AC20" i="12"/>
  <c r="D20" i="12"/>
  <c r="AD20" i="12"/>
  <c r="F7" i="14"/>
  <c r="C8" i="14"/>
  <c r="C21" i="12"/>
  <c r="AF21" i="12"/>
  <c r="D21" i="12"/>
  <c r="AD21" i="12"/>
  <c r="F8" i="14"/>
  <c r="C9" i="14"/>
  <c r="C22" i="12"/>
  <c r="D9" i="14"/>
  <c r="D22" i="12"/>
  <c r="E9" i="14"/>
  <c r="F9" i="14"/>
  <c r="C10" i="14"/>
  <c r="C28" i="12"/>
  <c r="D10" i="14"/>
  <c r="D28" i="12"/>
  <c r="C11" i="14"/>
  <c r="C29" i="12"/>
  <c r="D11" i="14"/>
  <c r="D29" i="12"/>
  <c r="E11" i="14"/>
  <c r="C12" i="14"/>
  <c r="C30" i="12"/>
  <c r="D12" i="14"/>
  <c r="D30" i="12"/>
  <c r="E12" i="14"/>
  <c r="F12" i="14"/>
  <c r="C13" i="14"/>
  <c r="C31" i="12"/>
  <c r="AC31" i="12"/>
  <c r="D31" i="12"/>
  <c r="AD31" i="12"/>
  <c r="F13" i="14"/>
  <c r="C14" i="14"/>
  <c r="C32" i="12"/>
  <c r="AC32" i="12"/>
  <c r="D32" i="12"/>
  <c r="E14" i="14"/>
  <c r="F14" i="14"/>
  <c r="C15" i="14"/>
  <c r="C33" i="12"/>
  <c r="AC33" i="12"/>
  <c r="D33" i="12"/>
  <c r="E15" i="14"/>
  <c r="F15" i="14"/>
  <c r="C16" i="14"/>
  <c r="C34" i="12"/>
  <c r="AC34" i="12"/>
  <c r="D34" i="12"/>
  <c r="E16" i="14"/>
  <c r="F16" i="14"/>
  <c r="C17" i="14"/>
  <c r="C35" i="12"/>
  <c r="AF35" i="12"/>
  <c r="D35" i="12"/>
  <c r="E17" i="14"/>
  <c r="F17" i="14"/>
  <c r="C18" i="14"/>
  <c r="D26" i="11"/>
  <c r="C41" i="12"/>
  <c r="D18" i="14"/>
  <c r="D41" i="12"/>
  <c r="AG41" i="12"/>
  <c r="F18" i="14"/>
  <c r="C19" i="14"/>
  <c r="D58" i="11"/>
  <c r="C42" i="12"/>
  <c r="AF42" i="12"/>
  <c r="D42" i="12"/>
  <c r="E19" i="14"/>
  <c r="F19" i="14"/>
  <c r="C20" i="14"/>
  <c r="D66" i="11"/>
  <c r="C43" i="12"/>
  <c r="D20" i="14"/>
  <c r="D43" i="12"/>
  <c r="E20" i="14"/>
  <c r="F20" i="14"/>
  <c r="C21" i="14"/>
  <c r="C44" i="12"/>
  <c r="AC44" i="12"/>
  <c r="D44" i="12"/>
  <c r="E21" i="14"/>
  <c r="F21" i="14"/>
  <c r="C22" i="14"/>
  <c r="C45" i="12"/>
  <c r="D22" i="14"/>
  <c r="D45" i="12"/>
  <c r="E22" i="14"/>
  <c r="F22" i="14"/>
  <c r="C23" i="14"/>
  <c r="C46" i="12"/>
  <c r="AF46" i="12"/>
  <c r="D46" i="12"/>
  <c r="E23" i="14"/>
  <c r="F23" i="14"/>
  <c r="C24" i="14"/>
  <c r="C47" i="12"/>
  <c r="D24" i="14"/>
  <c r="D47" i="12"/>
  <c r="AD47" i="12"/>
  <c r="F24" i="14"/>
  <c r="C25" i="14"/>
  <c r="C48" i="12"/>
  <c r="AC48" i="12"/>
  <c r="D48" i="12"/>
  <c r="E25" i="14"/>
  <c r="F25" i="14"/>
  <c r="C26" i="14"/>
  <c r="C27" i="14"/>
  <c r="D93" i="11"/>
  <c r="C55" i="12"/>
  <c r="D27" i="14"/>
  <c r="D55" i="12"/>
  <c r="E27" i="14"/>
  <c r="C28" i="14"/>
  <c r="D90" i="11"/>
  <c r="C56" i="12"/>
  <c r="AC56" i="12"/>
  <c r="D56" i="12"/>
  <c r="E28" i="14"/>
  <c r="C29" i="14"/>
  <c r="C57" i="12"/>
  <c r="D29" i="14"/>
  <c r="D57" i="12"/>
  <c r="E29" i="14"/>
  <c r="C30" i="14"/>
  <c r="C58" i="12"/>
  <c r="AC58" i="12"/>
  <c r="D58" i="12"/>
  <c r="E30" i="14"/>
  <c r="F30" i="14"/>
  <c r="C31" i="14"/>
  <c r="C59" i="12"/>
  <c r="D31" i="14"/>
  <c r="D59" i="12"/>
  <c r="AD59" i="12"/>
  <c r="F31" i="14"/>
  <c r="C32" i="14"/>
  <c r="C60" i="12"/>
  <c r="AC60" i="12"/>
  <c r="D60" i="12"/>
  <c r="E32" i="14"/>
  <c r="F32" i="14"/>
  <c r="C33" i="14"/>
  <c r="C61" i="12"/>
  <c r="D33" i="14"/>
  <c r="D61" i="12"/>
  <c r="AD61" i="12"/>
  <c r="F33" i="14"/>
  <c r="C34" i="14"/>
  <c r="D2" i="11"/>
  <c r="C67" i="12"/>
  <c r="AF67" i="12"/>
  <c r="D67" i="12"/>
  <c r="E34" i="14"/>
  <c r="F34" i="14"/>
  <c r="C35" i="14"/>
  <c r="C68" i="12"/>
  <c r="D35" i="14"/>
  <c r="D68" i="12"/>
  <c r="E35" i="14"/>
  <c r="F35" i="14"/>
  <c r="C36" i="14"/>
  <c r="C69" i="12"/>
  <c r="AF69" i="12"/>
  <c r="D69" i="12"/>
  <c r="E36" i="14"/>
  <c r="F36" i="14"/>
  <c r="C37" i="14"/>
  <c r="C70" i="12"/>
  <c r="D37" i="14"/>
  <c r="D70" i="12"/>
  <c r="E37" i="14"/>
  <c r="F37" i="14"/>
  <c r="C38" i="14"/>
  <c r="D34" i="11"/>
  <c r="C71" i="12"/>
  <c r="D38" i="14"/>
  <c r="D71" i="12"/>
  <c r="E38" i="14"/>
  <c r="F38" i="14"/>
  <c r="C39" i="14"/>
  <c r="C72" i="12"/>
  <c r="AF72" i="12"/>
  <c r="D72" i="12"/>
  <c r="E39" i="14"/>
  <c r="F39" i="14"/>
  <c r="C40" i="14"/>
  <c r="C73" i="12"/>
  <c r="D40" i="14"/>
  <c r="D73" i="12"/>
  <c r="AD73" i="12"/>
  <c r="F40" i="14"/>
  <c r="C41" i="14"/>
  <c r="C74" i="12"/>
  <c r="AC74" i="12"/>
  <c r="D74" i="12"/>
  <c r="E41" i="14"/>
  <c r="F41" i="14"/>
  <c r="C42" i="14"/>
  <c r="D3" i="11"/>
  <c r="C80" i="12"/>
  <c r="D42" i="14"/>
  <c r="E3" i="11"/>
  <c r="D80" i="12"/>
  <c r="AG80" i="12"/>
  <c r="F42" i="14"/>
  <c r="C43" i="14"/>
  <c r="D5" i="11"/>
  <c r="C81" i="12"/>
  <c r="AF81" i="12"/>
  <c r="E5" i="11"/>
  <c r="D81" i="12"/>
  <c r="E43" i="14"/>
  <c r="F43" i="14"/>
  <c r="C44" i="14"/>
  <c r="D11" i="11"/>
  <c r="C82" i="12"/>
  <c r="D44" i="14"/>
  <c r="D82" i="12"/>
  <c r="AD82" i="12"/>
  <c r="F44" i="14"/>
  <c r="C45" i="14"/>
  <c r="D13" i="11"/>
  <c r="C83" i="12"/>
  <c r="AF83" i="12"/>
  <c r="D83" i="12"/>
  <c r="E45" i="14"/>
  <c r="F45" i="14"/>
  <c r="C46" i="14"/>
  <c r="D19" i="11"/>
  <c r="C84" i="12"/>
  <c r="D46" i="14"/>
  <c r="D84" i="12"/>
  <c r="AD84" i="12"/>
  <c r="C47" i="14"/>
  <c r="D21" i="11"/>
  <c r="C85" i="12"/>
  <c r="D47" i="14"/>
  <c r="D85" i="12"/>
  <c r="E47" i="14"/>
  <c r="F47" i="14"/>
  <c r="C48" i="14"/>
  <c r="D27" i="11"/>
  <c r="C86" i="12"/>
  <c r="AF86" i="12"/>
  <c r="D86" i="12"/>
  <c r="E48" i="14"/>
  <c r="F48" i="14"/>
  <c r="C49" i="14"/>
  <c r="D29" i="11"/>
  <c r="C87" i="12"/>
  <c r="D49" i="14"/>
  <c r="D87" i="12"/>
  <c r="E49" i="14"/>
  <c r="F49" i="14"/>
  <c r="C50" i="14"/>
  <c r="C93" i="12"/>
  <c r="D50" i="14"/>
  <c r="D93" i="12"/>
  <c r="E50" i="14"/>
  <c r="F50" i="14"/>
  <c r="C51" i="14"/>
  <c r="C94" i="12"/>
  <c r="AC94" i="12"/>
  <c r="D94" i="12"/>
  <c r="AG94" i="12"/>
  <c r="F51" i="14"/>
  <c r="C52" i="14"/>
  <c r="C95" i="12"/>
  <c r="D52" i="14"/>
  <c r="D95" i="12"/>
  <c r="AG95" i="12"/>
  <c r="F52" i="14"/>
  <c r="C53" i="14"/>
  <c r="C96" i="12"/>
  <c r="AC96" i="12"/>
  <c r="D96" i="12"/>
  <c r="AD96" i="12"/>
  <c r="D97" i="12"/>
  <c r="AD97" i="12"/>
  <c r="D98" i="12"/>
  <c r="AD98" i="12"/>
  <c r="D99" i="12"/>
  <c r="AD99" i="12"/>
  <c r="D100" i="12"/>
  <c r="AD100" i="12"/>
  <c r="AE93" i="12"/>
  <c r="AH93" i="12"/>
  <c r="AE94" i="12"/>
  <c r="AH94" i="12"/>
  <c r="AE95" i="12"/>
  <c r="AH95" i="12"/>
  <c r="AE96" i="12"/>
  <c r="AH96" i="12"/>
  <c r="AE97" i="12"/>
  <c r="AH97" i="12"/>
  <c r="AE98" i="12"/>
  <c r="AH98" i="12"/>
  <c r="AE99" i="12"/>
  <c r="AH99" i="12"/>
  <c r="AE100" i="12"/>
  <c r="AH100" i="12"/>
  <c r="C108" i="8"/>
  <c r="C109" i="8"/>
  <c r="C110" i="8"/>
  <c r="F53" i="14"/>
  <c r="C54" i="14"/>
  <c r="C97" i="12"/>
  <c r="AC97" i="12"/>
  <c r="F54" i="14"/>
  <c r="C55" i="14"/>
  <c r="C98" i="12"/>
  <c r="D55" i="14"/>
  <c r="F55" i="14"/>
  <c r="C56" i="14"/>
  <c r="C99" i="12"/>
  <c r="AC99" i="12"/>
  <c r="F56" i="14"/>
  <c r="C57" i="14"/>
  <c r="C100" i="12"/>
  <c r="D57" i="14"/>
  <c r="F57" i="14"/>
  <c r="C58" i="14"/>
  <c r="D95" i="11"/>
  <c r="F58" i="14"/>
  <c r="C59" i="14"/>
  <c r="D96" i="11"/>
  <c r="F59" i="14"/>
  <c r="C60" i="14"/>
  <c r="F60" i="14"/>
  <c r="C61" i="14"/>
  <c r="C109" i="12"/>
  <c r="AC109" i="12"/>
  <c r="D109" i="12"/>
  <c r="AD109" i="12"/>
  <c r="F61" i="14"/>
  <c r="C62" i="14"/>
  <c r="C110" i="12"/>
  <c r="AF110" i="12"/>
  <c r="D110" i="12"/>
  <c r="AG110" i="12"/>
  <c r="F62" i="14"/>
  <c r="C63" i="14"/>
  <c r="C111" i="12"/>
  <c r="AF111" i="12"/>
  <c r="D111" i="12"/>
  <c r="AD111" i="12"/>
  <c r="F63" i="14"/>
  <c r="C64" i="14"/>
  <c r="F64" i="14"/>
  <c r="C65" i="14"/>
  <c r="F65" i="14"/>
  <c r="D97" i="11"/>
  <c r="D94" i="11"/>
  <c r="D92" i="11"/>
  <c r="D89" i="11"/>
  <c r="D88" i="11"/>
  <c r="D87" i="11"/>
  <c r="D86" i="11"/>
  <c r="D85" i="11"/>
  <c r="D84" i="11"/>
  <c r="D83" i="11"/>
  <c r="D82" i="11"/>
  <c r="D81" i="11"/>
  <c r="D80" i="11"/>
  <c r="D79" i="11"/>
  <c r="D78" i="11"/>
  <c r="D77" i="11"/>
  <c r="D76" i="11"/>
  <c r="D75" i="11"/>
  <c r="D74" i="11"/>
  <c r="D73" i="11"/>
  <c r="D72" i="11"/>
  <c r="D71" i="11"/>
  <c r="D70" i="11"/>
  <c r="D69" i="11"/>
  <c r="D68" i="11"/>
  <c r="D67" i="11"/>
  <c r="D65" i="11"/>
  <c r="D64" i="11"/>
  <c r="D63" i="11"/>
  <c r="D62" i="11"/>
  <c r="D61" i="11"/>
  <c r="D60" i="11"/>
  <c r="D59" i="11"/>
  <c r="D57" i="11"/>
  <c r="D56" i="11"/>
  <c r="D55" i="11"/>
  <c r="D54" i="11"/>
  <c r="D53" i="11"/>
  <c r="D52" i="11"/>
  <c r="D51" i="11"/>
  <c r="D50" i="11"/>
  <c r="D49" i="11"/>
  <c r="D48" i="11"/>
  <c r="D47" i="11"/>
  <c r="D46" i="11"/>
  <c r="D45" i="11"/>
  <c r="D44" i="11"/>
  <c r="D43" i="11"/>
  <c r="D42" i="11"/>
  <c r="D41" i="11"/>
  <c r="D40" i="11"/>
  <c r="D39" i="11"/>
  <c r="D38" i="11"/>
  <c r="D37" i="11"/>
  <c r="D36" i="11"/>
  <c r="D35" i="11"/>
  <c r="D33" i="11"/>
  <c r="D32" i="11"/>
  <c r="D31" i="11"/>
  <c r="D30" i="11"/>
  <c r="D28" i="11"/>
  <c r="D25" i="11"/>
  <c r="D24" i="11"/>
  <c r="D23" i="11"/>
  <c r="D22" i="11"/>
  <c r="D20" i="11"/>
  <c r="D18" i="11"/>
  <c r="D17" i="11"/>
  <c r="D16" i="11"/>
  <c r="D15" i="11"/>
  <c r="D12" i="11"/>
  <c r="D10" i="11"/>
  <c r="E9" i="11"/>
  <c r="E8" i="11"/>
  <c r="E4" i="11"/>
  <c r="D4" i="11"/>
  <c r="D8" i="11"/>
  <c r="D9" i="11"/>
  <c r="AC25" i="6"/>
  <c r="AD25" i="6"/>
  <c r="AC19" i="6"/>
  <c r="AD19" i="6"/>
  <c r="AC20" i="6"/>
  <c r="AD20" i="6"/>
  <c r="AC21" i="6"/>
  <c r="AD21" i="6"/>
  <c r="AC22" i="6"/>
  <c r="AD22" i="6"/>
  <c r="AC23" i="6"/>
  <c r="AD23" i="6"/>
  <c r="AC24" i="6"/>
  <c r="AD24" i="6"/>
  <c r="AC26" i="6"/>
  <c r="AD26" i="6"/>
  <c r="K94" i="8"/>
  <c r="F94" i="8"/>
  <c r="K95" i="8"/>
  <c r="F95" i="8"/>
  <c r="K96" i="8"/>
  <c r="F96" i="8"/>
  <c r="K97" i="8"/>
  <c r="F97" i="8"/>
  <c r="AA25" i="6"/>
  <c r="AA19" i="6"/>
  <c r="AA20" i="6"/>
  <c r="AA21" i="6"/>
  <c r="AA22" i="6"/>
  <c r="AA23" i="6"/>
  <c r="AA24" i="6"/>
  <c r="AA26" i="6"/>
  <c r="AA28" i="6"/>
  <c r="AA29" i="6"/>
  <c r="E4" i="10"/>
  <c r="AE28" i="12"/>
  <c r="AH28" i="12"/>
  <c r="AE29" i="12"/>
  <c r="AH29" i="12"/>
  <c r="AE30" i="12"/>
  <c r="AH30" i="12"/>
  <c r="AE31" i="12"/>
  <c r="AH31" i="12"/>
  <c r="AE32" i="12"/>
  <c r="AH32" i="12"/>
  <c r="AE33" i="12"/>
  <c r="AH33" i="12"/>
  <c r="AE34" i="12"/>
  <c r="AH34" i="12"/>
  <c r="AE35" i="12"/>
  <c r="AH35" i="12"/>
  <c r="AE41" i="12"/>
  <c r="AH41" i="12"/>
  <c r="AE42" i="12"/>
  <c r="AH42" i="12"/>
  <c r="AE43" i="12"/>
  <c r="AH43" i="12"/>
  <c r="AE44" i="12"/>
  <c r="AH44" i="12"/>
  <c r="AE45" i="12"/>
  <c r="AH45" i="12"/>
  <c r="AE46" i="12"/>
  <c r="AH46" i="12"/>
  <c r="AE47" i="12"/>
  <c r="AH47" i="12"/>
  <c r="AE48" i="12"/>
  <c r="AH48" i="12"/>
  <c r="AA33" i="6"/>
  <c r="AA34" i="6"/>
  <c r="AA35" i="6"/>
  <c r="AA36" i="6"/>
  <c r="AA37" i="6"/>
  <c r="AA38" i="6"/>
  <c r="AA39" i="6"/>
  <c r="AA40" i="6"/>
  <c r="AA42" i="6"/>
  <c r="AA43" i="6"/>
  <c r="E5" i="10"/>
  <c r="AC33" i="6"/>
  <c r="AD33" i="6"/>
  <c r="AC34" i="6"/>
  <c r="AD34" i="6"/>
  <c r="AC35" i="6"/>
  <c r="AD35" i="6"/>
  <c r="AC36" i="6"/>
  <c r="AD36" i="6"/>
  <c r="AC37" i="6"/>
  <c r="AD37" i="6"/>
  <c r="AC38" i="6"/>
  <c r="AD38" i="6"/>
  <c r="AC39" i="6"/>
  <c r="AD39" i="6"/>
  <c r="AC40" i="6"/>
  <c r="AD40" i="6"/>
  <c r="AE54" i="12"/>
  <c r="AH54" i="12"/>
  <c r="AE55" i="12"/>
  <c r="AH55" i="12"/>
  <c r="AE56" i="12"/>
  <c r="AH56" i="12"/>
  <c r="AE57" i="12"/>
  <c r="AH57" i="12"/>
  <c r="AE58" i="12"/>
  <c r="AH58" i="12"/>
  <c r="AE59" i="12"/>
  <c r="AH59" i="12"/>
  <c r="AE60" i="12"/>
  <c r="AH60" i="12"/>
  <c r="AE61" i="12"/>
  <c r="AH61" i="12"/>
  <c r="AA47" i="6"/>
  <c r="AA48" i="6"/>
  <c r="AA49" i="6"/>
  <c r="AA50" i="6"/>
  <c r="AA51" i="6"/>
  <c r="AA52" i="6"/>
  <c r="AA53" i="6"/>
  <c r="AA54" i="6"/>
  <c r="AA56" i="6"/>
  <c r="AA57" i="6"/>
  <c r="AC47" i="6"/>
  <c r="AD47" i="6"/>
  <c r="AC48" i="6"/>
  <c r="AD48" i="6"/>
  <c r="AC49" i="6"/>
  <c r="AD49" i="6"/>
  <c r="AC50" i="6"/>
  <c r="AD50" i="6"/>
  <c r="AC51" i="6"/>
  <c r="AD51" i="6"/>
  <c r="AC52" i="6"/>
  <c r="AD52" i="6"/>
  <c r="AC53" i="6"/>
  <c r="AD53" i="6"/>
  <c r="AC54" i="6"/>
  <c r="AD54" i="6"/>
  <c r="AE67" i="12"/>
  <c r="AH67" i="12"/>
  <c r="AE68" i="12"/>
  <c r="AH68" i="12"/>
  <c r="AE69" i="12"/>
  <c r="AH69" i="12"/>
  <c r="AE70" i="12"/>
  <c r="AH70" i="12"/>
  <c r="AE71" i="12"/>
  <c r="AH71" i="12"/>
  <c r="AE72" i="12"/>
  <c r="AH72" i="12"/>
  <c r="AE73" i="12"/>
  <c r="AH73" i="12"/>
  <c r="AE74" i="12"/>
  <c r="AH74" i="12"/>
  <c r="AA61" i="6"/>
  <c r="AA62" i="6"/>
  <c r="AA63" i="6"/>
  <c r="AA64" i="6"/>
  <c r="AA65" i="6"/>
  <c r="AA66" i="6"/>
  <c r="AA67" i="6"/>
  <c r="AA68" i="6"/>
  <c r="AA70" i="6"/>
  <c r="AA71" i="6"/>
  <c r="AC61" i="6"/>
  <c r="AD61" i="6"/>
  <c r="AC62" i="6"/>
  <c r="AD62" i="6"/>
  <c r="AC63" i="6"/>
  <c r="AD63" i="6"/>
  <c r="AC64" i="6"/>
  <c r="AD64" i="6"/>
  <c r="AC65" i="6"/>
  <c r="AD65" i="6"/>
  <c r="AC66" i="6"/>
  <c r="AD66" i="6"/>
  <c r="AC67" i="6"/>
  <c r="AD67" i="6"/>
  <c r="AC68" i="6"/>
  <c r="AD68" i="6"/>
  <c r="AE80" i="12"/>
  <c r="AH80" i="12"/>
  <c r="AE81" i="12"/>
  <c r="AH81" i="12"/>
  <c r="AE82" i="12"/>
  <c r="AH82" i="12"/>
  <c r="AE83" i="12"/>
  <c r="AH83" i="12"/>
  <c r="AE84" i="12"/>
  <c r="AH84" i="12"/>
  <c r="AE85" i="12"/>
  <c r="AH85" i="12"/>
  <c r="AE86" i="12"/>
  <c r="AH86" i="12"/>
  <c r="AE87" i="12"/>
  <c r="AH87" i="12"/>
  <c r="AA75" i="6"/>
  <c r="AA76" i="6"/>
  <c r="AA77" i="6"/>
  <c r="AA78" i="6"/>
  <c r="AA79" i="6"/>
  <c r="AA80" i="6"/>
  <c r="AA81" i="6"/>
  <c r="AA82" i="6"/>
  <c r="AA84" i="6"/>
  <c r="AA85" i="6"/>
  <c r="AC75" i="6"/>
  <c r="AD75" i="6"/>
  <c r="AC76" i="6"/>
  <c r="AD76" i="6"/>
  <c r="AC77" i="6"/>
  <c r="AD77" i="6"/>
  <c r="AC78" i="6"/>
  <c r="AD78" i="6"/>
  <c r="AC79" i="6"/>
  <c r="AD79" i="6"/>
  <c r="AC80" i="6"/>
  <c r="AD80" i="6"/>
  <c r="AC81" i="6"/>
  <c r="AD81" i="6"/>
  <c r="AC82" i="6"/>
  <c r="AD82" i="6"/>
  <c r="AA89" i="6"/>
  <c r="AA90" i="6"/>
  <c r="AA91" i="6"/>
  <c r="AA92" i="6"/>
  <c r="AA93" i="6"/>
  <c r="AA94" i="6"/>
  <c r="AA95" i="6"/>
  <c r="AA96" i="6"/>
  <c r="AA98" i="6"/>
  <c r="AA99" i="6"/>
  <c r="AC89" i="6"/>
  <c r="AD89" i="6"/>
  <c r="AC90" i="6"/>
  <c r="AD90" i="6"/>
  <c r="AC91" i="6"/>
  <c r="AD91" i="6"/>
  <c r="AC92" i="6"/>
  <c r="AD92" i="6"/>
  <c r="AC93" i="6"/>
  <c r="AD93" i="6"/>
  <c r="AC94" i="6"/>
  <c r="AD94" i="6"/>
  <c r="AC95" i="6"/>
  <c r="AD95" i="6"/>
  <c r="AC96" i="6"/>
  <c r="AD96" i="6"/>
  <c r="AE106" i="12"/>
  <c r="AH106" i="12"/>
  <c r="AE107" i="12"/>
  <c r="AH107" i="12"/>
  <c r="AE108" i="12"/>
  <c r="AH108" i="12"/>
  <c r="AE109" i="12"/>
  <c r="AH109" i="12"/>
  <c r="AE110" i="12"/>
  <c r="AH110" i="12"/>
  <c r="AE111" i="12"/>
  <c r="AH111" i="12"/>
  <c r="AE112" i="12"/>
  <c r="AH112" i="12"/>
  <c r="AE113" i="12"/>
  <c r="AH113" i="12"/>
  <c r="AA103" i="6"/>
  <c r="AA104" i="6"/>
  <c r="AA105" i="6"/>
  <c r="AA106" i="6"/>
  <c r="AA107" i="6"/>
  <c r="AA108" i="6"/>
  <c r="AA109" i="6"/>
  <c r="AA110" i="6"/>
  <c r="AA112" i="6"/>
  <c r="AA113" i="6"/>
  <c r="AC103" i="6"/>
  <c r="AD103" i="6"/>
  <c r="AC104" i="6"/>
  <c r="AD104" i="6"/>
  <c r="AC105" i="6"/>
  <c r="AD105" i="6"/>
  <c r="AC106" i="6"/>
  <c r="AD106" i="6"/>
  <c r="AC107" i="6"/>
  <c r="AD107" i="6"/>
  <c r="AC108" i="6"/>
  <c r="AD108" i="6"/>
  <c r="AC109" i="6"/>
  <c r="AD109" i="6"/>
  <c r="AC110" i="6"/>
  <c r="AD110" i="6"/>
  <c r="AE15" i="12"/>
  <c r="AH15" i="12"/>
  <c r="AE16" i="12"/>
  <c r="AH16" i="12"/>
  <c r="AE17" i="12"/>
  <c r="AH17" i="12"/>
  <c r="AE18" i="12"/>
  <c r="AH18" i="12"/>
  <c r="AE19" i="12"/>
  <c r="AH19" i="12"/>
  <c r="AE20" i="12"/>
  <c r="AH20" i="12"/>
  <c r="AE21" i="12"/>
  <c r="AH21" i="12"/>
  <c r="AE22" i="12"/>
  <c r="AH22" i="12"/>
  <c r="A104" i="12"/>
  <c r="A91" i="12"/>
  <c r="A78" i="12"/>
  <c r="A65" i="12"/>
  <c r="A52" i="12"/>
  <c r="A39" i="12"/>
  <c r="A26" i="12"/>
  <c r="A13" i="12"/>
  <c r="E42" i="6"/>
  <c r="E28" i="6"/>
  <c r="E97" i="6"/>
  <c r="E83" i="6"/>
  <c r="E69" i="6"/>
  <c r="E55" i="6"/>
  <c r="E41" i="6"/>
  <c r="E27" i="6"/>
  <c r="E111" i="6"/>
  <c r="AA12" i="6"/>
  <c r="AA6" i="6"/>
  <c r="AA5" i="6"/>
  <c r="AA7" i="6"/>
  <c r="AA8" i="6"/>
  <c r="AA9" i="6"/>
  <c r="AA10" i="6"/>
  <c r="AA11" i="6"/>
  <c r="AA13" i="6"/>
  <c r="AA15" i="6"/>
  <c r="E14" i="6"/>
  <c r="AC6" i="6"/>
  <c r="AD6" i="6"/>
  <c r="AC5" i="6"/>
  <c r="AD5" i="6"/>
  <c r="AC7" i="6"/>
  <c r="AD7" i="6"/>
  <c r="AC8" i="6"/>
  <c r="AD8" i="6"/>
  <c r="AC9" i="6"/>
  <c r="AD9" i="6"/>
  <c r="AC10" i="6"/>
  <c r="AD10" i="6"/>
  <c r="AC11" i="6"/>
  <c r="AD11" i="6"/>
  <c r="AC12" i="6"/>
  <c r="AD12" i="6"/>
  <c r="K85" i="8"/>
  <c r="F85" i="8"/>
  <c r="K86" i="8"/>
  <c r="F86" i="8"/>
  <c r="K87" i="8"/>
  <c r="F87" i="8"/>
  <c r="K88" i="8"/>
  <c r="F88" i="8"/>
  <c r="K84" i="8"/>
  <c r="F84" i="8"/>
  <c r="K89" i="8"/>
  <c r="D86" i="8"/>
  <c r="D87" i="8"/>
  <c r="D88" i="8"/>
  <c r="D89" i="8"/>
  <c r="D85" i="8"/>
  <c r="B4" i="10"/>
  <c r="B5" i="10"/>
  <c r="B6" i="10"/>
  <c r="B7" i="10"/>
  <c r="B8" i="10"/>
  <c r="B9" i="10"/>
  <c r="B10" i="10"/>
  <c r="B3" i="10"/>
  <c r="A101" i="6"/>
  <c r="A87" i="6"/>
  <c r="A73" i="6"/>
  <c r="A59" i="6"/>
  <c r="A45" i="6"/>
  <c r="A31" i="6"/>
  <c r="A17" i="6"/>
  <c r="A3" i="6"/>
  <c r="K98" i="8"/>
  <c r="F98" i="8"/>
  <c r="IZ9" i="4"/>
  <c r="JE9" i="4"/>
  <c r="JJ9" i="4"/>
  <c r="JI9" i="4"/>
  <c r="JO9" i="4"/>
  <c r="JT9" i="4"/>
  <c r="IC9" i="4"/>
  <c r="IK9" i="4"/>
  <c r="II9" i="4"/>
  <c r="IJ9" i="4"/>
  <c r="IP9" i="4"/>
  <c r="IU9" i="4"/>
  <c r="JY9" i="4"/>
  <c r="KD9" i="4"/>
  <c r="KB9" i="4"/>
  <c r="KI9" i="4"/>
  <c r="IZ8" i="4"/>
  <c r="JE8" i="4"/>
  <c r="JJ8" i="4"/>
  <c r="JH8" i="4"/>
  <c r="JO8" i="4"/>
  <c r="JT8" i="4"/>
  <c r="IC8" i="4"/>
  <c r="IK8" i="4"/>
  <c r="IP8" i="4"/>
  <c r="IU8" i="4"/>
  <c r="JY8" i="4"/>
  <c r="KD8" i="4"/>
  <c r="KB8" i="4"/>
  <c r="KC8" i="4"/>
  <c r="KI8" i="4"/>
  <c r="IZ7" i="4"/>
  <c r="IX7" i="4"/>
  <c r="JE7" i="4"/>
  <c r="JJ7" i="4"/>
  <c r="JO7" i="4"/>
  <c r="JT7" i="4"/>
  <c r="JS7" i="4"/>
  <c r="IC7" i="4"/>
  <c r="IK7" i="4"/>
  <c r="IP7" i="4"/>
  <c r="IU7" i="4"/>
  <c r="JY7" i="4"/>
  <c r="KD7" i="4"/>
  <c r="KI7" i="4"/>
  <c r="IC6" i="4"/>
  <c r="IK6" i="4"/>
  <c r="IP6" i="4"/>
  <c r="IU6" i="4"/>
  <c r="IZ6" i="4"/>
  <c r="JE6" i="4"/>
  <c r="JJ6" i="4"/>
  <c r="JO6" i="4"/>
  <c r="JT6" i="4"/>
  <c r="JS6" i="4"/>
  <c r="JY6" i="4"/>
  <c r="KD6" i="4"/>
  <c r="KI6" i="4"/>
  <c r="IC5" i="4"/>
  <c r="IK5" i="4"/>
  <c r="IP5" i="4"/>
  <c r="IO5" i="4"/>
  <c r="IU5" i="4"/>
  <c r="IZ5" i="4"/>
  <c r="JE5" i="4"/>
  <c r="JJ5" i="4"/>
  <c r="JO5" i="4"/>
  <c r="JT5" i="4"/>
  <c r="JY5" i="4"/>
  <c r="KD5" i="4"/>
  <c r="KI5" i="4"/>
  <c r="KN5" i="4"/>
  <c r="IC4" i="4"/>
  <c r="IK4" i="4"/>
  <c r="IP4" i="4"/>
  <c r="IO4" i="4"/>
  <c r="IU4" i="4"/>
  <c r="IZ4" i="4"/>
  <c r="JE4" i="4"/>
  <c r="JJ4" i="4"/>
  <c r="JO4" i="4"/>
  <c r="JT4" i="4"/>
  <c r="JY4" i="4"/>
  <c r="KD4" i="4"/>
  <c r="KI4" i="4"/>
  <c r="IC3" i="4"/>
  <c r="IK3" i="4"/>
  <c r="IP3" i="4"/>
  <c r="IU3" i="4"/>
  <c r="IZ3" i="4"/>
  <c r="JE3" i="4"/>
  <c r="JJ3" i="4"/>
  <c r="JH3" i="4"/>
  <c r="JO3" i="4"/>
  <c r="JT3" i="4"/>
  <c r="JY3" i="4"/>
  <c r="JX3" i="4"/>
  <c r="KA3" i="4"/>
  <c r="IB3" i="4"/>
  <c r="IE3" i="4"/>
  <c r="IJ3" i="4"/>
  <c r="IM3" i="4"/>
  <c r="IO3" i="4"/>
  <c r="IR3" i="4"/>
  <c r="IT3" i="4"/>
  <c r="IW3" i="4"/>
  <c r="IY3" i="4"/>
  <c r="JB3" i="4"/>
  <c r="JD3" i="4"/>
  <c r="JG3" i="4"/>
  <c r="JI3" i="4"/>
  <c r="JL3" i="4"/>
  <c r="JN3" i="4"/>
  <c r="JQ3" i="4"/>
  <c r="JS3" i="4"/>
  <c r="JV3" i="4"/>
  <c r="KC3" i="4"/>
  <c r="KD3" i="4"/>
  <c r="KF3" i="4"/>
  <c r="KH3" i="4"/>
  <c r="KI3" i="4"/>
  <c r="KK3" i="4"/>
  <c r="KN3" i="4"/>
  <c r="J4" i="8"/>
  <c r="E4" i="8"/>
  <c r="J5" i="8"/>
  <c r="E5" i="8"/>
  <c r="J6" i="8"/>
  <c r="E6" i="8"/>
  <c r="J7" i="8"/>
  <c r="E7" i="8"/>
  <c r="J8" i="8"/>
  <c r="E8" i="8"/>
  <c r="IZ10" i="4"/>
  <c r="JE10" i="4"/>
  <c r="JJ10" i="4"/>
  <c r="JO10" i="4"/>
  <c r="JT10" i="4"/>
  <c r="JY10" i="4"/>
  <c r="KD10" i="4"/>
  <c r="KI10" i="4"/>
  <c r="IC10" i="4"/>
  <c r="IK10" i="4"/>
  <c r="II10" i="4"/>
  <c r="IP10" i="4"/>
  <c r="IU10" i="4"/>
  <c r="IN10" i="4"/>
  <c r="IT10" i="4"/>
  <c r="IY10" i="4"/>
  <c r="JD10" i="4"/>
  <c r="JI10" i="4"/>
  <c r="JN10" i="4"/>
  <c r="JS10" i="4"/>
  <c r="JX10" i="4"/>
  <c r="KC10" i="4"/>
  <c r="KH10" i="4"/>
  <c r="IB10" i="4"/>
  <c r="IJ10" i="4"/>
  <c r="IO10" i="4"/>
  <c r="J9" i="8"/>
  <c r="E9" i="8"/>
  <c r="IX10" i="4"/>
  <c r="JC10" i="4"/>
  <c r="JH10" i="4"/>
  <c r="JM10" i="4"/>
  <c r="JR10" i="4"/>
  <c r="JW10" i="4"/>
  <c r="KB10" i="4"/>
  <c r="KG10" i="4"/>
  <c r="IA10" i="4"/>
  <c r="ID10" i="4"/>
  <c r="KT10" i="4"/>
  <c r="IS10" i="4"/>
  <c r="U43" i="4"/>
  <c r="U44" i="4"/>
  <c r="U49" i="4"/>
  <c r="U50" i="4"/>
  <c r="U55" i="4"/>
  <c r="U56" i="4"/>
  <c r="U61" i="4"/>
  <c r="U62" i="4"/>
  <c r="U19" i="4"/>
  <c r="U20" i="4"/>
  <c r="U25" i="4"/>
  <c r="U26" i="4"/>
  <c r="U31" i="4"/>
  <c r="U32" i="4"/>
  <c r="U37" i="4"/>
  <c r="U38" i="4"/>
  <c r="AM19" i="4"/>
  <c r="AM20" i="4"/>
  <c r="AM25" i="4"/>
  <c r="AM26" i="4"/>
  <c r="AM27" i="4"/>
  <c r="AM31" i="4"/>
  <c r="AM32" i="4"/>
  <c r="AM37" i="4"/>
  <c r="AM38" i="4"/>
  <c r="AM39" i="4"/>
  <c r="AM43" i="4"/>
  <c r="AM44" i="4"/>
  <c r="AM49" i="4"/>
  <c r="AM50" i="4"/>
  <c r="AM51" i="4"/>
  <c r="AM55" i="4"/>
  <c r="AM56" i="4"/>
  <c r="AM61" i="4"/>
  <c r="AM62" i="4"/>
  <c r="BE19" i="4"/>
  <c r="BE20" i="4"/>
  <c r="BE25" i="4"/>
  <c r="BE26" i="4"/>
  <c r="BE31" i="4"/>
  <c r="BE32" i="4"/>
  <c r="BE33" i="4"/>
  <c r="BE37" i="4"/>
  <c r="BE38" i="4"/>
  <c r="BE43" i="4"/>
  <c r="BE44" i="4"/>
  <c r="BE45" i="4"/>
  <c r="BE49" i="4"/>
  <c r="BE50" i="4"/>
  <c r="BE55" i="4"/>
  <c r="BE56" i="4"/>
  <c r="BE61" i="4"/>
  <c r="BE62" i="4"/>
  <c r="BW19" i="4"/>
  <c r="BW20" i="4"/>
  <c r="BW25" i="4"/>
  <c r="BW26" i="4"/>
  <c r="BW31" i="4"/>
  <c r="BW32" i="4"/>
  <c r="BW33" i="4"/>
  <c r="BW37" i="4"/>
  <c r="BW38" i="4"/>
  <c r="BW43" i="4"/>
  <c r="BW44" i="4"/>
  <c r="BW45" i="4"/>
  <c r="BW21" i="4"/>
  <c r="BW27" i="4"/>
  <c r="BW49" i="4"/>
  <c r="BW50" i="4"/>
  <c r="BW51" i="4"/>
  <c r="BW55" i="4"/>
  <c r="BW56" i="4"/>
  <c r="BW57" i="4"/>
  <c r="BW61" i="4"/>
  <c r="BW62" i="4"/>
  <c r="BW63" i="4"/>
  <c r="CO19" i="4"/>
  <c r="CO20" i="4"/>
  <c r="CO26" i="4"/>
  <c r="CO32" i="4"/>
  <c r="CO38" i="4"/>
  <c r="CO44" i="4"/>
  <c r="CO50" i="4"/>
  <c r="CO56" i="4"/>
  <c r="CO62" i="4"/>
  <c r="CO68" i="4"/>
  <c r="CO25" i="4"/>
  <c r="CO31" i="4"/>
  <c r="CO33" i="4"/>
  <c r="CO37" i="4"/>
  <c r="CO43" i="4"/>
  <c r="CO45" i="4"/>
  <c r="CO49" i="4"/>
  <c r="CO55" i="4"/>
  <c r="CO61" i="4"/>
  <c r="CO63" i="4"/>
  <c r="DG19" i="4"/>
  <c r="DG20" i="4"/>
  <c r="DG25" i="4"/>
  <c r="DG26" i="4"/>
  <c r="DG27" i="4"/>
  <c r="DG31" i="4"/>
  <c r="DG32" i="4"/>
  <c r="DG37" i="4"/>
  <c r="DG38" i="4"/>
  <c r="DG43" i="4"/>
  <c r="DG44" i="4"/>
  <c r="DG45" i="4"/>
  <c r="DG49" i="4"/>
  <c r="DG50" i="4"/>
  <c r="DG55" i="4"/>
  <c r="DG56" i="4"/>
  <c r="DG57" i="4"/>
  <c r="DG61" i="4"/>
  <c r="DG62" i="4"/>
  <c r="DY19" i="4"/>
  <c r="DY20" i="4"/>
  <c r="DY25" i="4"/>
  <c r="DY26" i="4"/>
  <c r="DY27" i="4"/>
  <c r="DY31" i="4"/>
  <c r="DY32" i="4"/>
  <c r="DY37" i="4"/>
  <c r="DY38" i="4"/>
  <c r="DY43" i="4"/>
  <c r="DY44" i="4"/>
  <c r="DY45" i="4"/>
  <c r="DY49" i="4"/>
  <c r="DY50" i="4"/>
  <c r="DY51" i="4"/>
  <c r="DY55" i="4"/>
  <c r="DY56" i="4"/>
  <c r="DY57" i="4"/>
  <c r="DY61" i="4"/>
  <c r="DY62" i="4"/>
  <c r="EQ19" i="4"/>
  <c r="EQ20" i="4"/>
  <c r="EQ25" i="4"/>
  <c r="EQ26" i="4"/>
  <c r="EQ31" i="4"/>
  <c r="EQ32" i="4"/>
  <c r="EQ33" i="4"/>
  <c r="EQ37" i="4"/>
  <c r="EQ38" i="4"/>
  <c r="EQ43" i="4"/>
  <c r="EQ44" i="4"/>
  <c r="EQ49" i="4"/>
  <c r="EQ50" i="4"/>
  <c r="EQ51" i="4"/>
  <c r="EQ55" i="4"/>
  <c r="EQ56" i="4"/>
  <c r="EQ57" i="4"/>
  <c r="EQ61" i="4"/>
  <c r="EQ62" i="4"/>
  <c r="FI19" i="4"/>
  <c r="FI20" i="4"/>
  <c r="FI21" i="4"/>
  <c r="FI25" i="4"/>
  <c r="FI26" i="4"/>
  <c r="FI27" i="4"/>
  <c r="FI31" i="4"/>
  <c r="FI32" i="4"/>
  <c r="FI33" i="4"/>
  <c r="FI37" i="4"/>
  <c r="FI38" i="4"/>
  <c r="FI43" i="4"/>
  <c r="FI44" i="4"/>
  <c r="FI45" i="4"/>
  <c r="FI49" i="4"/>
  <c r="FI50" i="4"/>
  <c r="FI51" i="4"/>
  <c r="FI55" i="4"/>
  <c r="FI56" i="4"/>
  <c r="FI57" i="4"/>
  <c r="FI61" i="4"/>
  <c r="FI62" i="4"/>
  <c r="FI63" i="4"/>
  <c r="GA19" i="4"/>
  <c r="GA20" i="4"/>
  <c r="GA25" i="4"/>
  <c r="GA26" i="4"/>
  <c r="GA31" i="4"/>
  <c r="GA32" i="4"/>
  <c r="GA37" i="4"/>
  <c r="GA38" i="4"/>
  <c r="GA43" i="4"/>
  <c r="GA44" i="4"/>
  <c r="GA49" i="4"/>
  <c r="GA50" i="4"/>
  <c r="GA55" i="4"/>
  <c r="GA56" i="4"/>
  <c r="GA61" i="4"/>
  <c r="GA62" i="4"/>
  <c r="GA63" i="4"/>
  <c r="GS19" i="4"/>
  <c r="GS20" i="4"/>
  <c r="GS25" i="4"/>
  <c r="GS26" i="4"/>
  <c r="GS27" i="4"/>
  <c r="GS32" i="4"/>
  <c r="GS38" i="4"/>
  <c r="GS44" i="4"/>
  <c r="GS50" i="4"/>
  <c r="GS56" i="4"/>
  <c r="GS62" i="4"/>
  <c r="GS68" i="4"/>
  <c r="GS31" i="4"/>
  <c r="GS37" i="4"/>
  <c r="GS43" i="4"/>
  <c r="GS49" i="4"/>
  <c r="GS51" i="4"/>
  <c r="GS55" i="4"/>
  <c r="GS61" i="4"/>
  <c r="GS63" i="4"/>
  <c r="FZ61" i="4"/>
  <c r="FZ62" i="4"/>
  <c r="FZ19" i="4"/>
  <c r="FZ20" i="4"/>
  <c r="FZ25" i="4"/>
  <c r="FZ26" i="4"/>
  <c r="FZ31" i="4"/>
  <c r="FZ32" i="4"/>
  <c r="FZ33" i="4"/>
  <c r="FZ37" i="4"/>
  <c r="FZ38" i="4"/>
  <c r="FZ43" i="4"/>
  <c r="FZ44" i="4"/>
  <c r="FZ45" i="4"/>
  <c r="FZ49" i="4"/>
  <c r="FZ50" i="4"/>
  <c r="FZ55" i="4"/>
  <c r="FZ56" i="4"/>
  <c r="GR61" i="4"/>
  <c r="GR62" i="4"/>
  <c r="GR19" i="4"/>
  <c r="GR20" i="4"/>
  <c r="GR21" i="4"/>
  <c r="GR25" i="4"/>
  <c r="GR26" i="4"/>
  <c r="GR31" i="4"/>
  <c r="GR32" i="4"/>
  <c r="GR37" i="4"/>
  <c r="GR38" i="4"/>
  <c r="GR43" i="4"/>
  <c r="GR44" i="4"/>
  <c r="GR45" i="4"/>
  <c r="GR49" i="4"/>
  <c r="GR50" i="4"/>
  <c r="GR55" i="4"/>
  <c r="GR56" i="4"/>
  <c r="FH61" i="4"/>
  <c r="FH62" i="4"/>
  <c r="FH19" i="4"/>
  <c r="FH20" i="4"/>
  <c r="FH21" i="4"/>
  <c r="FH25" i="4"/>
  <c r="FH26" i="4"/>
  <c r="FH31" i="4"/>
  <c r="FH32" i="4"/>
  <c r="FH33" i="4"/>
  <c r="FH37" i="4"/>
  <c r="FH38" i="4"/>
  <c r="FH43" i="4"/>
  <c r="FH44" i="4"/>
  <c r="FH49" i="4"/>
  <c r="FH50" i="4"/>
  <c r="FH55" i="4"/>
  <c r="FH56" i="4"/>
  <c r="FH57" i="4"/>
  <c r="EP43" i="4"/>
  <c r="EP44" i="4"/>
  <c r="EP20" i="4"/>
  <c r="EP26" i="4"/>
  <c r="EP32" i="4"/>
  <c r="EP38" i="4"/>
  <c r="EP50" i="4"/>
  <c r="EP56" i="4"/>
  <c r="EP62" i="4"/>
  <c r="EP49" i="4"/>
  <c r="EP55" i="4"/>
  <c r="EP61" i="4"/>
  <c r="EP19" i="4"/>
  <c r="EP25" i="4"/>
  <c r="EP31" i="4"/>
  <c r="EP37" i="4"/>
  <c r="DX43" i="4"/>
  <c r="DX44" i="4"/>
  <c r="DX45" i="4"/>
  <c r="DX49" i="4"/>
  <c r="DX50" i="4"/>
  <c r="DX55" i="4"/>
  <c r="DX56" i="4"/>
  <c r="DX57" i="4"/>
  <c r="DX61" i="4"/>
  <c r="DX62" i="4"/>
  <c r="DX19" i="4"/>
  <c r="DX20" i="4"/>
  <c r="DX25" i="4"/>
  <c r="DX26" i="4"/>
  <c r="DX31" i="4"/>
  <c r="DX32" i="4"/>
  <c r="DX33" i="4"/>
  <c r="DX37" i="4"/>
  <c r="DX38" i="4"/>
  <c r="DF43" i="4"/>
  <c r="DF44" i="4"/>
  <c r="DF49" i="4"/>
  <c r="DF50" i="4"/>
  <c r="DF55" i="4"/>
  <c r="DF56" i="4"/>
  <c r="DF57" i="4"/>
  <c r="DF61" i="4"/>
  <c r="DF62" i="4"/>
  <c r="DF19" i="4"/>
  <c r="DF20" i="4"/>
  <c r="DF25" i="4"/>
  <c r="DF26" i="4"/>
  <c r="DF31" i="4"/>
  <c r="DF32" i="4"/>
  <c r="DF33" i="4"/>
  <c r="DF37" i="4"/>
  <c r="DF38" i="4"/>
  <c r="CN43" i="4"/>
  <c r="CN44" i="4"/>
  <c r="CN45" i="4"/>
  <c r="CN49" i="4"/>
  <c r="CN50" i="4"/>
  <c r="CN55" i="4"/>
  <c r="CN56" i="4"/>
  <c r="CN57" i="4"/>
  <c r="CN61" i="4"/>
  <c r="CN62" i="4"/>
  <c r="CN19" i="4"/>
  <c r="CN20" i="4"/>
  <c r="CN25" i="4"/>
  <c r="CN26" i="4"/>
  <c r="CN31" i="4"/>
  <c r="CN32" i="4"/>
  <c r="CN33" i="4"/>
  <c r="CN37" i="4"/>
  <c r="CN38" i="4"/>
  <c r="CN39" i="4"/>
  <c r="BV43" i="4"/>
  <c r="BV44" i="4"/>
  <c r="BV49" i="4"/>
  <c r="BV50" i="4"/>
  <c r="BV55" i="4"/>
  <c r="BV56" i="4"/>
  <c r="BV61" i="4"/>
  <c r="BV62" i="4"/>
  <c r="BV19" i="4"/>
  <c r="BV20" i="4"/>
  <c r="BV25" i="4"/>
  <c r="BV26" i="4"/>
  <c r="BV31" i="4"/>
  <c r="BV32" i="4"/>
  <c r="BV37" i="4"/>
  <c r="BV38" i="4"/>
  <c r="BD43" i="4"/>
  <c r="BD44" i="4"/>
  <c r="BD45" i="4"/>
  <c r="BD49" i="4"/>
  <c r="BD50" i="4"/>
  <c r="BD55" i="4"/>
  <c r="BD56" i="4"/>
  <c r="BD57" i="4"/>
  <c r="BD61" i="4"/>
  <c r="BD62" i="4"/>
  <c r="BD20" i="4"/>
  <c r="BD26" i="4"/>
  <c r="BD32" i="4"/>
  <c r="BD38" i="4"/>
  <c r="BD19" i="4"/>
  <c r="BD21" i="4"/>
  <c r="BD25" i="4"/>
  <c r="BD27" i="4"/>
  <c r="BD31" i="4"/>
  <c r="BD33" i="4"/>
  <c r="BD37" i="4"/>
  <c r="AL43" i="4"/>
  <c r="AL44" i="4"/>
  <c r="AL49" i="4"/>
  <c r="AL50" i="4"/>
  <c r="AL55" i="4"/>
  <c r="AL56" i="4"/>
  <c r="AL61" i="4"/>
  <c r="AL62" i="4"/>
  <c r="AL19" i="4"/>
  <c r="AL20" i="4"/>
  <c r="AL21" i="4"/>
  <c r="AL25" i="4"/>
  <c r="AL26" i="4"/>
  <c r="AL32" i="4"/>
  <c r="AL38" i="4"/>
  <c r="AL31" i="4"/>
  <c r="AL37" i="4"/>
  <c r="T43" i="4"/>
  <c r="T44" i="4"/>
  <c r="T45" i="4"/>
  <c r="T19" i="4"/>
  <c r="T20" i="4"/>
  <c r="T21" i="4"/>
  <c r="T25" i="4"/>
  <c r="T26" i="4"/>
  <c r="T27" i="4"/>
  <c r="T31" i="4"/>
  <c r="T32" i="4"/>
  <c r="T33" i="4"/>
  <c r="T37" i="4"/>
  <c r="T38" i="4"/>
  <c r="T39" i="4"/>
  <c r="T49" i="4"/>
  <c r="T50" i="4"/>
  <c r="T51" i="4"/>
  <c r="T55" i="4"/>
  <c r="T56" i="4"/>
  <c r="T57" i="4"/>
  <c r="T61" i="4"/>
  <c r="T62" i="4"/>
  <c r="T63" i="4"/>
  <c r="T67" i="4"/>
  <c r="T68" i="4"/>
  <c r="T69" i="4"/>
  <c r="T11" i="4"/>
  <c r="C43" i="4"/>
  <c r="C44" i="4"/>
  <c r="C49" i="4"/>
  <c r="C50" i="4"/>
  <c r="C51" i="4"/>
  <c r="C55" i="4"/>
  <c r="C56" i="4"/>
  <c r="C61" i="4"/>
  <c r="C62" i="4"/>
  <c r="C63" i="4"/>
  <c r="C20" i="4"/>
  <c r="C26" i="4"/>
  <c r="C32" i="4"/>
  <c r="C38" i="4"/>
  <c r="C19" i="4"/>
  <c r="C25" i="4"/>
  <c r="C31" i="4"/>
  <c r="C33" i="4"/>
  <c r="C37" i="4"/>
  <c r="C39" i="4"/>
  <c r="B61" i="4"/>
  <c r="B62" i="4"/>
  <c r="B43" i="4"/>
  <c r="B44" i="4"/>
  <c r="B49" i="4"/>
  <c r="B50" i="4"/>
  <c r="B55" i="4"/>
  <c r="B56" i="4"/>
  <c r="B19" i="4"/>
  <c r="B20" i="4"/>
  <c r="B25" i="4"/>
  <c r="B26" i="4"/>
  <c r="B31" i="4"/>
  <c r="B32" i="4"/>
  <c r="B37" i="4"/>
  <c r="B38" i="4"/>
  <c r="IA4" i="4"/>
  <c r="ID4" i="4"/>
  <c r="KT4" i="4"/>
  <c r="II4" i="4"/>
  <c r="IN4" i="4"/>
  <c r="IS4" i="4"/>
  <c r="IV4" i="4"/>
  <c r="KW4" i="4"/>
  <c r="IX4" i="4"/>
  <c r="JC4" i="4"/>
  <c r="JF4" i="4"/>
  <c r="KY4" i="4"/>
  <c r="JH4" i="4"/>
  <c r="JM4" i="4"/>
  <c r="JP4" i="4"/>
  <c r="LA4" i="4"/>
  <c r="JR4" i="4"/>
  <c r="JW4" i="4"/>
  <c r="JZ4" i="4"/>
  <c r="LC4" i="4"/>
  <c r="KB4" i="4"/>
  <c r="KE4" i="4"/>
  <c r="LD4" i="4"/>
  <c r="KG4" i="4"/>
  <c r="KJ4" i="4"/>
  <c r="LE4" i="4"/>
  <c r="IA5" i="4"/>
  <c r="II5" i="4"/>
  <c r="IN5" i="4"/>
  <c r="IQ5" i="4"/>
  <c r="KV5" i="4"/>
  <c r="IS5" i="4"/>
  <c r="IX5" i="4"/>
  <c r="JA5" i="4"/>
  <c r="KX5" i="4"/>
  <c r="JC5" i="4"/>
  <c r="JF5" i="4"/>
  <c r="KY5" i="4"/>
  <c r="JH5" i="4"/>
  <c r="JK5" i="4"/>
  <c r="KZ5" i="4"/>
  <c r="JM5" i="4"/>
  <c r="JR5" i="4"/>
  <c r="JU5" i="4"/>
  <c r="LB5" i="4"/>
  <c r="JW5" i="4"/>
  <c r="JZ5" i="4"/>
  <c r="ID5" i="4"/>
  <c r="KT5" i="4"/>
  <c r="IL5" i="4"/>
  <c r="KU5" i="4"/>
  <c r="IV5" i="4"/>
  <c r="KW5" i="4"/>
  <c r="JP5" i="4"/>
  <c r="LA5" i="4"/>
  <c r="KB5" i="4"/>
  <c r="KE5" i="4"/>
  <c r="LD5" i="4"/>
  <c r="KG5" i="4"/>
  <c r="KJ5" i="4"/>
  <c r="LE5" i="4"/>
  <c r="IA6" i="4"/>
  <c r="II6" i="4"/>
  <c r="IN6" i="4"/>
  <c r="IQ6" i="4"/>
  <c r="KV6" i="4"/>
  <c r="IS6" i="4"/>
  <c r="IV6" i="4"/>
  <c r="KW6" i="4"/>
  <c r="IX6" i="4"/>
  <c r="JC6" i="4"/>
  <c r="JF6" i="4"/>
  <c r="KY6" i="4"/>
  <c r="JH6" i="4"/>
  <c r="JM6" i="4"/>
  <c r="JP6" i="4"/>
  <c r="LA6" i="4"/>
  <c r="JR6" i="4"/>
  <c r="JU6" i="4"/>
  <c r="LB6" i="4"/>
  <c r="JW6" i="4"/>
  <c r="JZ6" i="4"/>
  <c r="KB6" i="4"/>
  <c r="KE6" i="4"/>
  <c r="LD6" i="4"/>
  <c r="KG6" i="4"/>
  <c r="KJ6" i="4"/>
  <c r="LE6" i="4"/>
  <c r="II7" i="4"/>
  <c r="IL7" i="4"/>
  <c r="KU7" i="4"/>
  <c r="IN7" i="4"/>
  <c r="IQ7" i="4"/>
  <c r="KV7" i="4"/>
  <c r="IS7" i="4"/>
  <c r="JC7" i="4"/>
  <c r="JF7" i="4"/>
  <c r="KY7" i="4"/>
  <c r="JH7" i="4"/>
  <c r="JM7" i="4"/>
  <c r="JR7" i="4"/>
  <c r="JU7" i="4"/>
  <c r="LB7" i="4"/>
  <c r="IA7" i="4"/>
  <c r="JW7" i="4"/>
  <c r="KB7" i="4"/>
  <c r="KG7" i="4"/>
  <c r="KJ7" i="4"/>
  <c r="LE7" i="4"/>
  <c r="II8" i="4"/>
  <c r="IN8" i="4"/>
  <c r="IQ8" i="4"/>
  <c r="KV8" i="4"/>
  <c r="IS8" i="4"/>
  <c r="IV8" i="4"/>
  <c r="KW8" i="4"/>
  <c r="IX8" i="4"/>
  <c r="JA8" i="4"/>
  <c r="KX8" i="4"/>
  <c r="JC8" i="4"/>
  <c r="JF8" i="4"/>
  <c r="KY8" i="4"/>
  <c r="JM8" i="4"/>
  <c r="JP8" i="4"/>
  <c r="LA8" i="4"/>
  <c r="JR8" i="4"/>
  <c r="JU8" i="4"/>
  <c r="LB8" i="4"/>
  <c r="IA8" i="4"/>
  <c r="ID8" i="4"/>
  <c r="JW8" i="4"/>
  <c r="JZ8" i="4"/>
  <c r="LC8" i="4"/>
  <c r="KG8" i="4"/>
  <c r="KJ8" i="4"/>
  <c r="LE8" i="4"/>
  <c r="IN9" i="4"/>
  <c r="IQ9" i="4"/>
  <c r="KV9" i="4"/>
  <c r="IS9" i="4"/>
  <c r="IV9" i="4"/>
  <c r="KW9" i="4"/>
  <c r="IX9" i="4"/>
  <c r="JC9" i="4"/>
  <c r="JF9" i="4"/>
  <c r="KY9" i="4"/>
  <c r="JH9" i="4"/>
  <c r="JK9" i="4"/>
  <c r="KZ9" i="4"/>
  <c r="JM9" i="4"/>
  <c r="JP9" i="4"/>
  <c r="LA9" i="4"/>
  <c r="JR9" i="4"/>
  <c r="JU9" i="4"/>
  <c r="LB9" i="4"/>
  <c r="IA9" i="4"/>
  <c r="ID9" i="4"/>
  <c r="JW9" i="4"/>
  <c r="KG9" i="4"/>
  <c r="IA3" i="4"/>
  <c r="ID3" i="4"/>
  <c r="KT3" i="4"/>
  <c r="II3" i="4"/>
  <c r="IN3" i="4"/>
  <c r="IS3" i="4"/>
  <c r="IV3" i="4"/>
  <c r="KW3" i="4"/>
  <c r="IX3" i="4"/>
  <c r="JA3" i="4"/>
  <c r="KX3" i="4"/>
  <c r="JC3" i="4"/>
  <c r="JM3" i="4"/>
  <c r="JR3" i="4"/>
  <c r="JU3" i="4"/>
  <c r="LB3" i="4"/>
  <c r="JW3" i="4"/>
  <c r="JZ3" i="4"/>
  <c r="KB3" i="4"/>
  <c r="KE3" i="4"/>
  <c r="LD3" i="4"/>
  <c r="KG3" i="4"/>
  <c r="IB4" i="4"/>
  <c r="IE4" i="4"/>
  <c r="IJ4" i="4"/>
  <c r="IM4" i="4"/>
  <c r="IT4" i="4"/>
  <c r="IW4" i="4"/>
  <c r="IY4" i="4"/>
  <c r="JB4" i="4"/>
  <c r="JD4" i="4"/>
  <c r="JG4" i="4"/>
  <c r="JI4" i="4"/>
  <c r="JN4" i="4"/>
  <c r="JQ4" i="4"/>
  <c r="JS4" i="4"/>
  <c r="JX4" i="4"/>
  <c r="KA4" i="4"/>
  <c r="KC4" i="4"/>
  <c r="KH4" i="4"/>
  <c r="KK4" i="4"/>
  <c r="IB5" i="4"/>
  <c r="IJ5" i="4"/>
  <c r="IM5" i="4"/>
  <c r="IT5" i="4"/>
  <c r="IY5" i="4"/>
  <c r="JB5" i="4"/>
  <c r="JD5" i="4"/>
  <c r="JG5" i="4"/>
  <c r="JI5" i="4"/>
  <c r="JL5" i="4"/>
  <c r="JN5" i="4"/>
  <c r="JS5" i="4"/>
  <c r="JV5" i="4"/>
  <c r="JX5" i="4"/>
  <c r="KA5" i="4"/>
  <c r="IE5" i="4"/>
  <c r="IR5" i="4"/>
  <c r="IW5" i="4"/>
  <c r="JQ5" i="4"/>
  <c r="KC5" i="4"/>
  <c r="KF5" i="4"/>
  <c r="KH5" i="4"/>
  <c r="KK5" i="4"/>
  <c r="IB6" i="4"/>
  <c r="IJ6" i="4"/>
  <c r="IO6" i="4"/>
  <c r="IR6" i="4"/>
  <c r="IT6" i="4"/>
  <c r="IW6" i="4"/>
  <c r="IY6" i="4"/>
  <c r="JD6" i="4"/>
  <c r="JG6" i="4"/>
  <c r="JI6" i="4"/>
  <c r="JL6" i="4"/>
  <c r="JN6" i="4"/>
  <c r="JX6" i="4"/>
  <c r="KA6" i="4"/>
  <c r="KC6" i="4"/>
  <c r="KF6" i="4"/>
  <c r="KH6" i="4"/>
  <c r="IJ7" i="4"/>
  <c r="IM7" i="4"/>
  <c r="IO7" i="4"/>
  <c r="IR7" i="4"/>
  <c r="IT7" i="4"/>
  <c r="IY7" i="4"/>
  <c r="JD7" i="4"/>
  <c r="JG7" i="4"/>
  <c r="JI7" i="4"/>
  <c r="JN7" i="4"/>
  <c r="IB7" i="4"/>
  <c r="JX7" i="4"/>
  <c r="KA7" i="4"/>
  <c r="KC7" i="4"/>
  <c r="KH7" i="4"/>
  <c r="KK7" i="4"/>
  <c r="IJ8" i="4"/>
  <c r="IO8" i="4"/>
  <c r="IR8" i="4"/>
  <c r="IT8" i="4"/>
  <c r="IW8" i="4"/>
  <c r="IY8" i="4"/>
  <c r="JB8" i="4"/>
  <c r="JD8" i="4"/>
  <c r="JG8" i="4"/>
  <c r="JI8" i="4"/>
  <c r="JL8" i="4"/>
  <c r="JN8" i="4"/>
  <c r="JQ8" i="4"/>
  <c r="JS8" i="4"/>
  <c r="JV8" i="4"/>
  <c r="IB8" i="4"/>
  <c r="JX8" i="4"/>
  <c r="KA8" i="4"/>
  <c r="KH8" i="4"/>
  <c r="KK8" i="4"/>
  <c r="IO9" i="4"/>
  <c r="IR9" i="4"/>
  <c r="IT9" i="4"/>
  <c r="IY9" i="4"/>
  <c r="JB9" i="4"/>
  <c r="JD9" i="4"/>
  <c r="JG9" i="4"/>
  <c r="JN9" i="4"/>
  <c r="JQ9" i="4"/>
  <c r="JS9" i="4"/>
  <c r="JV9" i="4"/>
  <c r="IB9" i="4"/>
  <c r="IE9" i="4"/>
  <c r="JX9" i="4"/>
  <c r="KC9" i="4"/>
  <c r="KF9" i="4"/>
  <c r="KH9" i="4"/>
  <c r="A4" i="4"/>
  <c r="A19" i="9"/>
  <c r="A5" i="4"/>
  <c r="A20" i="9"/>
  <c r="A6" i="4"/>
  <c r="A21" i="9"/>
  <c r="A7" i="4"/>
  <c r="A22" i="9"/>
  <c r="A8" i="4"/>
  <c r="A23" i="9"/>
  <c r="A9" i="4"/>
  <c r="A24" i="9"/>
  <c r="A10" i="4"/>
  <c r="A25" i="9"/>
  <c r="A3" i="4"/>
  <c r="A18" i="9"/>
  <c r="GR1" i="4"/>
  <c r="KG1" i="4"/>
  <c r="FZ1" i="4"/>
  <c r="KB1" i="4"/>
  <c r="FH1" i="4"/>
  <c r="JW1" i="4"/>
  <c r="EP1" i="4"/>
  <c r="JR1" i="4"/>
  <c r="DX1" i="4"/>
  <c r="JM1" i="4"/>
  <c r="DF1" i="4"/>
  <c r="JH1" i="4"/>
  <c r="CN1" i="4"/>
  <c r="JC1" i="4"/>
  <c r="BV1" i="4"/>
  <c r="IX1" i="4"/>
  <c r="BD1" i="4"/>
  <c r="IS1" i="4"/>
  <c r="AL1" i="4"/>
  <c r="IN1" i="4"/>
  <c r="T1" i="4"/>
  <c r="II1" i="4"/>
  <c r="B1" i="4"/>
  <c r="IA1" i="4"/>
  <c r="E13" i="6"/>
  <c r="FG40" i="4"/>
  <c r="FB64" i="4"/>
  <c r="DW46" i="4"/>
  <c r="DC46" i="4"/>
  <c r="BU64" i="4"/>
  <c r="M2" i="5"/>
  <c r="L2" i="5"/>
  <c r="K2" i="5"/>
  <c r="J2" i="5"/>
  <c r="I2" i="5"/>
  <c r="H2" i="5"/>
  <c r="G2" i="5"/>
  <c r="F2" i="5"/>
  <c r="E2" i="5"/>
  <c r="D2" i="5"/>
  <c r="C2" i="5"/>
  <c r="B2" i="5"/>
  <c r="HI64" i="4"/>
  <c r="HE64" i="4"/>
  <c r="HA64" i="4"/>
  <c r="GW64" i="4"/>
  <c r="HF58" i="4"/>
  <c r="HE58" i="4"/>
  <c r="HC58" i="4"/>
  <c r="HB58" i="4"/>
  <c r="HA58" i="4"/>
  <c r="GX58" i="4"/>
  <c r="GW58" i="4"/>
  <c r="GU58" i="4"/>
  <c r="HH52" i="4"/>
  <c r="HG52" i="4"/>
  <c r="HF52" i="4"/>
  <c r="HD52" i="4"/>
  <c r="HC52" i="4"/>
  <c r="HB52" i="4"/>
  <c r="GZ52" i="4"/>
  <c r="GY52" i="4"/>
  <c r="GV52" i="4"/>
  <c r="GU52" i="4"/>
  <c r="HE46" i="4"/>
  <c r="GZ46" i="4"/>
  <c r="HH40" i="4"/>
  <c r="HF40" i="4"/>
  <c r="HD40" i="4"/>
  <c r="HA40" i="4"/>
  <c r="GY40" i="4"/>
  <c r="GU40" i="4"/>
  <c r="HI34" i="4"/>
  <c r="HH34" i="4"/>
  <c r="HG34" i="4"/>
  <c r="HF34" i="4"/>
  <c r="HE34" i="4"/>
  <c r="HA34" i="4"/>
  <c r="GZ34" i="4"/>
  <c r="GW34" i="4"/>
  <c r="GU34" i="4"/>
  <c r="HI28" i="4"/>
  <c r="HG28" i="4"/>
  <c r="HE28" i="4"/>
  <c r="HA28" i="4"/>
  <c r="GX28" i="4"/>
  <c r="GU28" i="4"/>
  <c r="HI22" i="4"/>
  <c r="HH22" i="4"/>
  <c r="HA22" i="4"/>
  <c r="GX22" i="4"/>
  <c r="A17" i="5"/>
  <c r="HI2" i="4"/>
  <c r="A16" i="5"/>
  <c r="HH2" i="4"/>
  <c r="A15" i="5"/>
  <c r="HG2" i="4"/>
  <c r="A14" i="5"/>
  <c r="DT2" i="4"/>
  <c r="A13" i="5"/>
  <c r="O2" i="4"/>
  <c r="A12" i="5"/>
  <c r="GL2" i="4"/>
  <c r="A11" i="5"/>
  <c r="FA2" i="4"/>
  <c r="HC2" i="4"/>
  <c r="A10" i="5"/>
  <c r="HB2" i="4"/>
  <c r="A9" i="5"/>
  <c r="FQ2" i="4"/>
  <c r="A8" i="5"/>
  <c r="GZ2" i="4"/>
  <c r="A7" i="5"/>
  <c r="EW2" i="4"/>
  <c r="A6" i="5"/>
  <c r="GX2" i="4"/>
  <c r="A5" i="5"/>
  <c r="FM2" i="4"/>
  <c r="A4" i="5"/>
  <c r="GV2" i="4"/>
  <c r="A3" i="5"/>
  <c r="ES2" i="4"/>
  <c r="GQ64" i="4"/>
  <c r="GP64" i="4"/>
  <c r="GO64" i="4"/>
  <c r="GN64" i="4"/>
  <c r="GM64" i="4"/>
  <c r="GL64" i="4"/>
  <c r="GK64" i="4"/>
  <c r="GJ64" i="4"/>
  <c r="GI64" i="4"/>
  <c r="GH64" i="4"/>
  <c r="GG64" i="4"/>
  <c r="GF64" i="4"/>
  <c r="GE64" i="4"/>
  <c r="GD64" i="4"/>
  <c r="GC64" i="4"/>
  <c r="GP58" i="4"/>
  <c r="GO58" i="4"/>
  <c r="GN58" i="4"/>
  <c r="GM58" i="4"/>
  <c r="GL58" i="4"/>
  <c r="GK58" i="4"/>
  <c r="GJ58" i="4"/>
  <c r="GI58" i="4"/>
  <c r="GH58" i="4"/>
  <c r="GG58" i="4"/>
  <c r="GF58" i="4"/>
  <c r="GE58" i="4"/>
  <c r="GD58" i="4"/>
  <c r="GC58" i="4"/>
  <c r="GQ52" i="4"/>
  <c r="GP52" i="4"/>
  <c r="GO52" i="4"/>
  <c r="GN52" i="4"/>
  <c r="GM52" i="4"/>
  <c r="GL52" i="4"/>
  <c r="GK52" i="4"/>
  <c r="GJ52" i="4"/>
  <c r="GI52" i="4"/>
  <c r="GH52" i="4"/>
  <c r="GG52" i="4"/>
  <c r="GF52" i="4"/>
  <c r="GE52" i="4"/>
  <c r="GD52" i="4"/>
  <c r="GC52" i="4"/>
  <c r="GQ46" i="4"/>
  <c r="GP46" i="4"/>
  <c r="GM46" i="4"/>
  <c r="GL46" i="4"/>
  <c r="GI46" i="4"/>
  <c r="GQ40" i="4"/>
  <c r="GP40" i="4"/>
  <c r="GO40" i="4"/>
  <c r="GN40" i="4"/>
  <c r="GM40" i="4"/>
  <c r="GL40" i="4"/>
  <c r="GI40" i="4"/>
  <c r="GG40" i="4"/>
  <c r="GF40" i="4"/>
  <c r="GC40" i="4"/>
  <c r="GQ34" i="4"/>
  <c r="GP34" i="4"/>
  <c r="GO34" i="4"/>
  <c r="GM34" i="4"/>
  <c r="GL34" i="4"/>
  <c r="GK34" i="4"/>
  <c r="GI34" i="4"/>
  <c r="GG34" i="4"/>
  <c r="GC34" i="4"/>
  <c r="GQ28" i="4"/>
  <c r="GP28" i="4"/>
  <c r="GO28" i="4"/>
  <c r="GM28" i="4"/>
  <c r="GL28" i="4"/>
  <c r="GK28" i="4"/>
  <c r="GI28" i="4"/>
  <c r="GF28" i="4"/>
  <c r="GC28" i="4"/>
  <c r="GK2" i="4"/>
  <c r="GH2" i="4"/>
  <c r="FX64" i="4"/>
  <c r="FW64" i="4"/>
  <c r="FV64" i="4"/>
  <c r="FU64" i="4"/>
  <c r="FS64" i="4"/>
  <c r="FR64" i="4"/>
  <c r="FQ64" i="4"/>
  <c r="FP64" i="4"/>
  <c r="FO64" i="4"/>
  <c r="FN64" i="4"/>
  <c r="FM64" i="4"/>
  <c r="FL64" i="4"/>
  <c r="FK64" i="4"/>
  <c r="FY58" i="4"/>
  <c r="FX58" i="4"/>
  <c r="FW58" i="4"/>
  <c r="FV58" i="4"/>
  <c r="FU58" i="4"/>
  <c r="FT58" i="4"/>
  <c r="FS58" i="4"/>
  <c r="FR58" i="4"/>
  <c r="FQ58" i="4"/>
  <c r="FP58" i="4"/>
  <c r="FO58" i="4"/>
  <c r="FN58" i="4"/>
  <c r="FM58" i="4"/>
  <c r="FL58" i="4"/>
  <c r="FK58" i="4"/>
  <c r="FY52" i="4"/>
  <c r="FX52" i="4"/>
  <c r="FW52" i="4"/>
  <c r="FV52" i="4"/>
  <c r="FU52" i="4"/>
  <c r="FT52" i="4"/>
  <c r="FS52" i="4"/>
  <c r="FR52" i="4"/>
  <c r="FQ52" i="4"/>
  <c r="FP52" i="4"/>
  <c r="FO52" i="4"/>
  <c r="FN52" i="4"/>
  <c r="FM52" i="4"/>
  <c r="FL52" i="4"/>
  <c r="FK52" i="4"/>
  <c r="FY46" i="4"/>
  <c r="FX46" i="4"/>
  <c r="FW46" i="4"/>
  <c r="FU46" i="4"/>
  <c r="FS46" i="4"/>
  <c r="FQ46" i="4"/>
  <c r="FP46" i="4"/>
  <c r="FO46" i="4"/>
  <c r="FN46" i="4"/>
  <c r="FM46" i="4"/>
  <c r="FL46" i="4"/>
  <c r="FK46" i="4"/>
  <c r="FY40" i="4"/>
  <c r="FX40" i="4"/>
  <c r="FW40" i="4"/>
  <c r="FV40" i="4"/>
  <c r="FT40" i="4"/>
  <c r="FQ40" i="4"/>
  <c r="FO40" i="4"/>
  <c r="FN40" i="4"/>
  <c r="FK40" i="4"/>
  <c r="FX34" i="4"/>
  <c r="FP34" i="4"/>
  <c r="FX28" i="4"/>
  <c r="FS2" i="4"/>
  <c r="FN2" i="4"/>
  <c r="FG64" i="4"/>
  <c r="FF64" i="4"/>
  <c r="FE64" i="4"/>
  <c r="FD64" i="4"/>
  <c r="FC64" i="4"/>
  <c r="FA64" i="4"/>
  <c r="EZ64" i="4"/>
  <c r="EY64" i="4"/>
  <c r="EX64" i="4"/>
  <c r="EW64" i="4"/>
  <c r="EV64" i="4"/>
  <c r="EU64" i="4"/>
  <c r="ET64" i="4"/>
  <c r="ES64" i="4"/>
  <c r="FF58" i="4"/>
  <c r="FB58" i="4"/>
  <c r="EX58" i="4"/>
  <c r="ET58" i="4"/>
  <c r="FG52" i="4"/>
  <c r="FF52" i="4"/>
  <c r="FE52" i="4"/>
  <c r="FD52" i="4"/>
  <c r="FC52" i="4"/>
  <c r="FB52" i="4"/>
  <c r="FA52" i="4"/>
  <c r="EZ52" i="4"/>
  <c r="EY52" i="4"/>
  <c r="EX52" i="4"/>
  <c r="EW52" i="4"/>
  <c r="EV52" i="4"/>
  <c r="EU52" i="4"/>
  <c r="ET52" i="4"/>
  <c r="ES52" i="4"/>
  <c r="FG46" i="4"/>
  <c r="FF46" i="4"/>
  <c r="FE46" i="4"/>
  <c r="FD46" i="4"/>
  <c r="FC46" i="4"/>
  <c r="FB46" i="4"/>
  <c r="FA46" i="4"/>
  <c r="EZ46" i="4"/>
  <c r="EY46" i="4"/>
  <c r="EX46" i="4"/>
  <c r="EW46" i="4"/>
  <c r="EV46" i="4"/>
  <c r="EU46" i="4"/>
  <c r="ET46" i="4"/>
  <c r="ES46" i="4"/>
  <c r="FF40" i="4"/>
  <c r="FE40" i="4"/>
  <c r="FD40" i="4"/>
  <c r="FC40" i="4"/>
  <c r="FB40" i="4"/>
  <c r="EZ40" i="4"/>
  <c r="EY40" i="4"/>
  <c r="EW40" i="4"/>
  <c r="EV40" i="4"/>
  <c r="EU40" i="4"/>
  <c r="ES40" i="4"/>
  <c r="FG34" i="4"/>
  <c r="FF34" i="4"/>
  <c r="FE34" i="4"/>
  <c r="FD34" i="4"/>
  <c r="FC34" i="4"/>
  <c r="FB34" i="4"/>
  <c r="FA34" i="4"/>
  <c r="EZ34" i="4"/>
  <c r="EY34" i="4"/>
  <c r="EW34" i="4"/>
  <c r="EU34" i="4"/>
  <c r="ET34" i="4"/>
  <c r="ES34" i="4"/>
  <c r="FG28" i="4"/>
  <c r="FF28" i="4"/>
  <c r="FE28" i="4"/>
  <c r="FD28" i="4"/>
  <c r="FC28" i="4"/>
  <c r="FB28" i="4"/>
  <c r="FA28" i="4"/>
  <c r="EY28" i="4"/>
  <c r="EW28" i="4"/>
  <c r="EV28" i="4"/>
  <c r="EU28" i="4"/>
  <c r="ES28" i="4"/>
  <c r="FG22" i="4"/>
  <c r="FF22" i="4"/>
  <c r="FC22" i="4"/>
  <c r="FB22" i="4"/>
  <c r="FA22" i="4"/>
  <c r="EZ22" i="4"/>
  <c r="EY22" i="4"/>
  <c r="EX22" i="4"/>
  <c r="EW22" i="4"/>
  <c r="EV22" i="4"/>
  <c r="ES22" i="4"/>
  <c r="EY2" i="4"/>
  <c r="ET2" i="4"/>
  <c r="EM64" i="4"/>
  <c r="EG64" i="4"/>
  <c r="EA64" i="4"/>
  <c r="EO58" i="4"/>
  <c r="EN58" i="4"/>
  <c r="EM58" i="4"/>
  <c r="EL58" i="4"/>
  <c r="EK58" i="4"/>
  <c r="EJ58" i="4"/>
  <c r="EI58" i="4"/>
  <c r="EH58" i="4"/>
  <c r="EG58" i="4"/>
  <c r="EF58" i="4"/>
  <c r="EE58" i="4"/>
  <c r="ED58" i="4"/>
  <c r="EC58" i="4"/>
  <c r="EB58" i="4"/>
  <c r="EA58" i="4"/>
  <c r="EO52" i="4"/>
  <c r="EN52" i="4"/>
  <c r="EM52" i="4"/>
  <c r="EL52" i="4"/>
  <c r="EK52" i="4"/>
  <c r="EJ52" i="4"/>
  <c r="EI52" i="4"/>
  <c r="EH52" i="4"/>
  <c r="EG52" i="4"/>
  <c r="EF52" i="4"/>
  <c r="EE52" i="4"/>
  <c r="ED52" i="4"/>
  <c r="EC52" i="4"/>
  <c r="EB52" i="4"/>
  <c r="EA52" i="4"/>
  <c r="EN46" i="4"/>
  <c r="EM46" i="4"/>
  <c r="EL46" i="4"/>
  <c r="EK46" i="4"/>
  <c r="EJ46" i="4"/>
  <c r="EI46" i="4"/>
  <c r="EH46" i="4"/>
  <c r="EG46" i="4"/>
  <c r="EF46" i="4"/>
  <c r="EE46" i="4"/>
  <c r="ED46" i="4"/>
  <c r="EC46" i="4"/>
  <c r="EB46" i="4"/>
  <c r="EA46" i="4"/>
  <c r="EO40" i="4"/>
  <c r="EN40" i="4"/>
  <c r="EM40" i="4"/>
  <c r="EL40" i="4"/>
  <c r="EK40" i="4"/>
  <c r="EJ40" i="4"/>
  <c r="EG40" i="4"/>
  <c r="EE40" i="4"/>
  <c r="ED40" i="4"/>
  <c r="EC40" i="4"/>
  <c r="EB40" i="4"/>
  <c r="EA40" i="4"/>
  <c r="EO34" i="4"/>
  <c r="EN34" i="4"/>
  <c r="EM34" i="4"/>
  <c r="EL34" i="4"/>
  <c r="EK34" i="4"/>
  <c r="EJ34" i="4"/>
  <c r="EI34" i="4"/>
  <c r="EH34" i="4"/>
  <c r="EG34" i="4"/>
  <c r="EF34" i="4"/>
  <c r="EE34" i="4"/>
  <c r="EC34" i="4"/>
  <c r="EB34" i="4"/>
  <c r="EA34" i="4"/>
  <c r="EO28" i="4"/>
  <c r="EN28" i="4"/>
  <c r="EM28" i="4"/>
  <c r="EL28" i="4"/>
  <c r="EK28" i="4"/>
  <c r="EJ28" i="4"/>
  <c r="EI28" i="4"/>
  <c r="EG28" i="4"/>
  <c r="EE28" i="4"/>
  <c r="ED28" i="4"/>
  <c r="EC28" i="4"/>
  <c r="EA28" i="4"/>
  <c r="EO22" i="4"/>
  <c r="EN22" i="4"/>
  <c r="EK22" i="4"/>
  <c r="EI22" i="4"/>
  <c r="EH22" i="4"/>
  <c r="EG22" i="4"/>
  <c r="EF22" i="4"/>
  <c r="EE22" i="4"/>
  <c r="ED22" i="4"/>
  <c r="EA22" i="4"/>
  <c r="EI2" i="4"/>
  <c r="DW64" i="4"/>
  <c r="DV64" i="4"/>
  <c r="DU64" i="4"/>
  <c r="DT64" i="4"/>
  <c r="DS64" i="4"/>
  <c r="DR64" i="4"/>
  <c r="DQ64" i="4"/>
  <c r="DP64" i="4"/>
  <c r="DO64" i="4"/>
  <c r="DN64" i="4"/>
  <c r="DM64" i="4"/>
  <c r="DL64" i="4"/>
  <c r="DK64" i="4"/>
  <c r="DJ64" i="4"/>
  <c r="DI64" i="4"/>
  <c r="DW58" i="4"/>
  <c r="DV58" i="4"/>
  <c r="DU58" i="4"/>
  <c r="DT58" i="4"/>
  <c r="DS58" i="4"/>
  <c r="DR58" i="4"/>
  <c r="DQ58" i="4"/>
  <c r="DP58" i="4"/>
  <c r="DO58" i="4"/>
  <c r="DN58" i="4"/>
  <c r="DM58" i="4"/>
  <c r="DL58" i="4"/>
  <c r="DK58" i="4"/>
  <c r="DJ58" i="4"/>
  <c r="DI58" i="4"/>
  <c r="DV52" i="4"/>
  <c r="DU52" i="4"/>
  <c r="DT52" i="4"/>
  <c r="DS52" i="4"/>
  <c r="DQ52" i="4"/>
  <c r="DP52" i="4"/>
  <c r="DO52" i="4"/>
  <c r="DN52" i="4"/>
  <c r="DM52" i="4"/>
  <c r="DL52" i="4"/>
  <c r="DK52" i="4"/>
  <c r="DJ52" i="4"/>
  <c r="DI52" i="4"/>
  <c r="DU46" i="4"/>
  <c r="DQ46" i="4"/>
  <c r="DM46" i="4"/>
  <c r="DI46" i="4"/>
  <c r="DW40" i="4"/>
  <c r="DV40" i="4"/>
  <c r="DU40" i="4"/>
  <c r="DT40" i="4"/>
  <c r="DS40" i="4"/>
  <c r="DR40" i="4"/>
  <c r="DO40" i="4"/>
  <c r="DM40" i="4"/>
  <c r="DL40" i="4"/>
  <c r="DK40" i="4"/>
  <c r="DJ40" i="4"/>
  <c r="DI40" i="4"/>
  <c r="DW34" i="4"/>
  <c r="DV34" i="4"/>
  <c r="DU34" i="4"/>
  <c r="DT34" i="4"/>
  <c r="DS34" i="4"/>
  <c r="DR34" i="4"/>
  <c r="DQ34" i="4"/>
  <c r="DP34" i="4"/>
  <c r="DO34" i="4"/>
  <c r="DM34" i="4"/>
  <c r="DK34" i="4"/>
  <c r="DJ34" i="4"/>
  <c r="DW22" i="4"/>
  <c r="DV22" i="4"/>
  <c r="DS22" i="4"/>
  <c r="DR22" i="4"/>
  <c r="DQ22" i="4"/>
  <c r="DP22" i="4"/>
  <c r="DO22" i="4"/>
  <c r="DM22" i="4"/>
  <c r="DL22" i="4"/>
  <c r="DK22" i="4"/>
  <c r="DI22" i="4"/>
  <c r="DP2" i="4"/>
  <c r="DO2" i="4"/>
  <c r="DK2" i="4"/>
  <c r="DE64" i="4"/>
  <c r="DD64" i="4"/>
  <c r="DC64" i="4"/>
  <c r="DB64" i="4"/>
  <c r="DA64" i="4"/>
  <c r="CZ64" i="4"/>
  <c r="CY64" i="4"/>
  <c r="CX64" i="4"/>
  <c r="CW64" i="4"/>
  <c r="CV64" i="4"/>
  <c r="CU64" i="4"/>
  <c r="CT64" i="4"/>
  <c r="CS64" i="4"/>
  <c r="CR64" i="4"/>
  <c r="CQ64" i="4"/>
  <c r="DE58" i="4"/>
  <c r="DD58" i="4"/>
  <c r="DC58" i="4"/>
  <c r="DB58" i="4"/>
  <c r="DA58" i="4"/>
  <c r="CZ58" i="4"/>
  <c r="CY58" i="4"/>
  <c r="CX58" i="4"/>
  <c r="CW58" i="4"/>
  <c r="CV58" i="4"/>
  <c r="CU58" i="4"/>
  <c r="CT58" i="4"/>
  <c r="CS58" i="4"/>
  <c r="CR58" i="4"/>
  <c r="CQ58" i="4"/>
  <c r="DB52" i="4"/>
  <c r="CT52" i="4"/>
  <c r="DE46" i="4"/>
  <c r="DA46" i="4"/>
  <c r="CW46" i="4"/>
  <c r="CS46" i="4"/>
  <c r="DB40" i="4"/>
  <c r="CW40" i="4"/>
  <c r="CR40" i="4"/>
  <c r="DE34" i="4"/>
  <c r="DD34" i="4"/>
  <c r="DC34" i="4"/>
  <c r="DA34" i="4"/>
  <c r="CZ34" i="4"/>
  <c r="CY34" i="4"/>
  <c r="CX34" i="4"/>
  <c r="CW34" i="4"/>
  <c r="CV34" i="4"/>
  <c r="CU34" i="4"/>
  <c r="CS34" i="4"/>
  <c r="CR34" i="4"/>
  <c r="CQ34" i="4"/>
  <c r="DA28" i="4"/>
  <c r="CT28" i="4"/>
  <c r="DE22" i="4"/>
  <c r="DD22" i="4"/>
  <c r="DA22" i="4"/>
  <c r="CY22" i="4"/>
  <c r="CX22" i="4"/>
  <c r="CW22" i="4"/>
  <c r="CV22" i="4"/>
  <c r="CQ22" i="4"/>
  <c r="CY2" i="4"/>
  <c r="CI64" i="4"/>
  <c r="CE64" i="4"/>
  <c r="BZ64" i="4"/>
  <c r="CM58" i="4"/>
  <c r="CL58" i="4"/>
  <c r="CK58" i="4"/>
  <c r="CJ58" i="4"/>
  <c r="CI58" i="4"/>
  <c r="CH58" i="4"/>
  <c r="CG58" i="4"/>
  <c r="CF58" i="4"/>
  <c r="CE58" i="4"/>
  <c r="CD58" i="4"/>
  <c r="CC58" i="4"/>
  <c r="CB58" i="4"/>
  <c r="CA58" i="4"/>
  <c r="BZ58" i="4"/>
  <c r="BY58" i="4"/>
  <c r="CM52" i="4"/>
  <c r="CL52" i="4"/>
  <c r="CK52" i="4"/>
  <c r="CJ52" i="4"/>
  <c r="CI52" i="4"/>
  <c r="CH52" i="4"/>
  <c r="CG52" i="4"/>
  <c r="CF52" i="4"/>
  <c r="CE52" i="4"/>
  <c r="CD52" i="4"/>
  <c r="CC52" i="4"/>
  <c r="CB52" i="4"/>
  <c r="CA52" i="4"/>
  <c r="BZ52" i="4"/>
  <c r="BY52" i="4"/>
  <c r="CM46" i="4"/>
  <c r="CJ46" i="4"/>
  <c r="CI46" i="4"/>
  <c r="CF46" i="4"/>
  <c r="CE46" i="4"/>
  <c r="CB46" i="4"/>
  <c r="CA46" i="4"/>
  <c r="CM40" i="4"/>
  <c r="CL40" i="4"/>
  <c r="CK40" i="4"/>
  <c r="CJ40" i="4"/>
  <c r="CI40" i="4"/>
  <c r="CH40" i="4"/>
  <c r="CF40" i="4"/>
  <c r="CE40" i="4"/>
  <c r="CD40" i="4"/>
  <c r="CC40" i="4"/>
  <c r="CB40" i="4"/>
  <c r="CA40" i="4"/>
  <c r="BZ40" i="4"/>
  <c r="BY40" i="4"/>
  <c r="CM34" i="4"/>
  <c r="CL34" i="4"/>
  <c r="CK34" i="4"/>
  <c r="CI34" i="4"/>
  <c r="CH34" i="4"/>
  <c r="CG34" i="4"/>
  <c r="CF34" i="4"/>
  <c r="CE34" i="4"/>
  <c r="CD34" i="4"/>
  <c r="CC34" i="4"/>
  <c r="BZ34" i="4"/>
  <c r="BY34" i="4"/>
  <c r="CM28" i="4"/>
  <c r="CL28" i="4"/>
  <c r="CK28" i="4"/>
  <c r="CI28" i="4"/>
  <c r="CH28" i="4"/>
  <c r="CE28" i="4"/>
  <c r="CD28" i="4"/>
  <c r="CB28" i="4"/>
  <c r="CA28" i="4"/>
  <c r="BZ28" i="4"/>
  <c r="BY28" i="4"/>
  <c r="CL22" i="4"/>
  <c r="CI22" i="4"/>
  <c r="CG22" i="4"/>
  <c r="CF22" i="4"/>
  <c r="CE22" i="4"/>
  <c r="CD22" i="4"/>
  <c r="CC22" i="4"/>
  <c r="CB22" i="4"/>
  <c r="BZ22" i="4"/>
  <c r="BY22" i="4"/>
  <c r="CI2" i="4"/>
  <c r="CG2" i="4"/>
  <c r="BL64" i="4"/>
  <c r="BT58" i="4"/>
  <c r="BP58" i="4"/>
  <c r="BL58" i="4"/>
  <c r="BH58" i="4"/>
  <c r="BU52" i="4"/>
  <c r="BT52" i="4"/>
  <c r="BS52" i="4"/>
  <c r="BR52" i="4"/>
  <c r="BQ52" i="4"/>
  <c r="BP52" i="4"/>
  <c r="BO52" i="4"/>
  <c r="BN52" i="4"/>
  <c r="BM52" i="4"/>
  <c r="BL52" i="4"/>
  <c r="BK52" i="4"/>
  <c r="BJ52" i="4"/>
  <c r="BI52" i="4"/>
  <c r="BH52" i="4"/>
  <c r="BG52" i="4"/>
  <c r="BU46" i="4"/>
  <c r="BT46" i="4"/>
  <c r="BS46" i="4"/>
  <c r="BR46" i="4"/>
  <c r="BQ46" i="4"/>
  <c r="BP46" i="4"/>
  <c r="BO46" i="4"/>
  <c r="BN46" i="4"/>
  <c r="BM46" i="4"/>
  <c r="BL46" i="4"/>
  <c r="BK46" i="4"/>
  <c r="BJ46" i="4"/>
  <c r="BI46" i="4"/>
  <c r="BH46" i="4"/>
  <c r="BG46" i="4"/>
  <c r="BU40" i="4"/>
  <c r="BT40" i="4"/>
  <c r="BS40" i="4"/>
  <c r="BR40" i="4"/>
  <c r="BQ40" i="4"/>
  <c r="BP40" i="4"/>
  <c r="BN40" i="4"/>
  <c r="BM40" i="4"/>
  <c r="BK40" i="4"/>
  <c r="BJ40" i="4"/>
  <c r="BI40" i="4"/>
  <c r="BH40" i="4"/>
  <c r="BG40" i="4"/>
  <c r="BU34" i="4"/>
  <c r="BT34" i="4"/>
  <c r="BS34" i="4"/>
  <c r="BR34" i="4"/>
  <c r="BQ34" i="4"/>
  <c r="BP34" i="4"/>
  <c r="BO34" i="4"/>
  <c r="BN34" i="4"/>
  <c r="BM34" i="4"/>
  <c r="BK34" i="4"/>
  <c r="BI34" i="4"/>
  <c r="BH34" i="4"/>
  <c r="BG34" i="4"/>
  <c r="BU28" i="4"/>
  <c r="BT28" i="4"/>
  <c r="BS28" i="4"/>
  <c r="BR28" i="4"/>
  <c r="BQ28" i="4"/>
  <c r="BP28" i="4"/>
  <c r="BO28" i="4"/>
  <c r="BN28" i="4"/>
  <c r="BM28" i="4"/>
  <c r="BJ28" i="4"/>
  <c r="BI28" i="4"/>
  <c r="BH28" i="4"/>
  <c r="BG28" i="4"/>
  <c r="BU22" i="4"/>
  <c r="BT22" i="4"/>
  <c r="BQ22" i="4"/>
  <c r="BP22" i="4"/>
  <c r="BO22" i="4"/>
  <c r="BN22" i="4"/>
  <c r="BM22" i="4"/>
  <c r="BL22" i="4"/>
  <c r="BK22" i="4"/>
  <c r="BJ22" i="4"/>
  <c r="BT2" i="4"/>
  <c r="BO2" i="4"/>
  <c r="BB64" i="4"/>
  <c r="AX64" i="4"/>
  <c r="AT64" i="4"/>
  <c r="AP64" i="4"/>
  <c r="BB58" i="4"/>
  <c r="AY58" i="4"/>
  <c r="AW58" i="4"/>
  <c r="AT58" i="4"/>
  <c r="AS58" i="4"/>
  <c r="AP58" i="4"/>
  <c r="AO58" i="4"/>
  <c r="BC52" i="4"/>
  <c r="BB52" i="4"/>
  <c r="BA52" i="4"/>
  <c r="AZ52" i="4"/>
  <c r="AY52" i="4"/>
  <c r="AX52" i="4"/>
  <c r="AW52" i="4"/>
  <c r="AV52" i="4"/>
  <c r="AU52" i="4"/>
  <c r="AT52" i="4"/>
  <c r="AS52" i="4"/>
  <c r="AR52" i="4"/>
  <c r="AQ52" i="4"/>
  <c r="AP52" i="4"/>
  <c r="AO52" i="4"/>
  <c r="BC46" i="4"/>
  <c r="BB46" i="4"/>
  <c r="BA46" i="4"/>
  <c r="AW46" i="4"/>
  <c r="AV46" i="4"/>
  <c r="AU46" i="4"/>
  <c r="AS46" i="4"/>
  <c r="AR46" i="4"/>
  <c r="BC40" i="4"/>
  <c r="BB40" i="4"/>
  <c r="BA40" i="4"/>
  <c r="AZ40" i="4"/>
  <c r="AX40" i="4"/>
  <c r="AU40" i="4"/>
  <c r="AS40" i="4"/>
  <c r="AR40" i="4"/>
  <c r="BC34" i="4"/>
  <c r="BB34" i="4"/>
  <c r="BA34" i="4"/>
  <c r="AY34" i="4"/>
  <c r="AX34" i="4"/>
  <c r="AW34" i="4"/>
  <c r="AV34" i="4"/>
  <c r="AU34" i="4"/>
  <c r="AS34" i="4"/>
  <c r="BC28" i="4"/>
  <c r="BB28" i="4"/>
  <c r="BA28" i="4"/>
  <c r="AY28" i="4"/>
  <c r="AW28" i="4"/>
  <c r="AU28" i="4"/>
  <c r="AR28" i="4"/>
  <c r="AW2" i="4"/>
  <c r="AS2" i="4"/>
  <c r="AR2" i="4"/>
  <c r="AK22" i="4"/>
  <c r="AK40" i="4"/>
  <c r="K34" i="4"/>
  <c r="O58" i="4"/>
  <c r="S28" i="4"/>
  <c r="S40" i="4"/>
  <c r="AD64" i="4"/>
  <c r="AB64" i="4"/>
  <c r="AE58" i="4"/>
  <c r="AJ52" i="4"/>
  <c r="AH52" i="4"/>
  <c r="AC52" i="4"/>
  <c r="AB52" i="4"/>
  <c r="X52" i="4"/>
  <c r="W52" i="4"/>
  <c r="AD46" i="4"/>
  <c r="Z46" i="4"/>
  <c r="W40" i="4"/>
  <c r="AJ40" i="4"/>
  <c r="AI40" i="4"/>
  <c r="AH40" i="4"/>
  <c r="AG40" i="4"/>
  <c r="AF40" i="4"/>
  <c r="AD40" i="4"/>
  <c r="AA40" i="4"/>
  <c r="Z40" i="4"/>
  <c r="Y40" i="4"/>
  <c r="X40" i="4"/>
  <c r="AJ34" i="4"/>
  <c r="AI34" i="4"/>
  <c r="AF34" i="4"/>
  <c r="W22" i="4"/>
  <c r="AJ22" i="4"/>
  <c r="AI22" i="4"/>
  <c r="AF22" i="4"/>
  <c r="AE22" i="4"/>
  <c r="AD22" i="4"/>
  <c r="AC22" i="4"/>
  <c r="AB22" i="4"/>
  <c r="AA22" i="4"/>
  <c r="Z22" i="4"/>
  <c r="G58" i="4"/>
  <c r="R40" i="4"/>
  <c r="Q40" i="4"/>
  <c r="P40" i="4"/>
  <c r="L40" i="4"/>
  <c r="I40" i="4"/>
  <c r="H40" i="4"/>
  <c r="O34" i="4"/>
  <c r="R28" i="4"/>
  <c r="Q28" i="4"/>
  <c r="O28" i="4"/>
  <c r="H28" i="4"/>
  <c r="S22" i="4"/>
  <c r="R22" i="4"/>
  <c r="Q22" i="4"/>
  <c r="N22" i="4"/>
  <c r="M22" i="4"/>
  <c r="L22" i="4"/>
  <c r="K22" i="4"/>
  <c r="I22" i="4"/>
  <c r="H22" i="4"/>
  <c r="A60" i="4"/>
  <c r="A54" i="4"/>
  <c r="A42" i="4"/>
  <c r="A36" i="4"/>
  <c r="A30" i="4"/>
  <c r="A18" i="4"/>
  <c r="N2" i="4"/>
  <c r="F2" i="4"/>
  <c r="M2" i="4"/>
  <c r="K2" i="4"/>
  <c r="AJ2" i="4"/>
  <c r="CK2" i="4"/>
  <c r="DC2" i="4"/>
  <c r="GO2" i="4"/>
  <c r="BS2" i="4"/>
  <c r="FE2" i="4"/>
  <c r="Q2" i="4"/>
  <c r="EM2" i="4"/>
  <c r="AI2" i="4"/>
  <c r="BA2" i="4"/>
  <c r="DU2" i="4"/>
  <c r="FW2" i="4"/>
  <c r="HA46" i="4"/>
  <c r="HG46" i="4"/>
  <c r="GU46" i="4"/>
  <c r="HC46" i="4"/>
  <c r="HD46" i="4"/>
  <c r="HI46" i="4"/>
  <c r="AK18" i="12"/>
  <c r="AK57" i="12"/>
  <c r="AK69" i="12"/>
  <c r="AK67" i="12"/>
  <c r="AK73" i="12"/>
  <c r="AK55" i="12"/>
  <c r="AK110" i="12"/>
  <c r="AK35" i="12"/>
  <c r="AK33" i="12"/>
  <c r="AK86" i="12"/>
  <c r="AK31" i="12"/>
  <c r="AK106" i="12"/>
  <c r="AK87" i="12"/>
  <c r="AK45" i="12"/>
  <c r="AK82" i="12"/>
  <c r="AK112" i="12"/>
  <c r="AK85" i="12"/>
  <c r="AK83" i="12"/>
  <c r="AK59" i="12"/>
  <c r="AK22" i="12"/>
  <c r="AK80" i="12"/>
  <c r="AK81" i="12"/>
  <c r="AK48" i="12"/>
  <c r="AK44" i="12"/>
  <c r="AK108" i="12"/>
  <c r="AK61" i="12"/>
  <c r="IQ4" i="4"/>
  <c r="KV4" i="4"/>
  <c r="B21" i="4"/>
  <c r="FH27" i="4"/>
  <c r="DG51" i="4"/>
  <c r="BE63" i="4"/>
  <c r="JK6" i="4"/>
  <c r="KZ6" i="4"/>
  <c r="BD39" i="4"/>
  <c r="CN27" i="4"/>
  <c r="DX27" i="4"/>
  <c r="DX39" i="4"/>
  <c r="FZ57" i="4"/>
  <c r="FZ68" i="4"/>
  <c r="GA51" i="4"/>
  <c r="JA6" i="4"/>
  <c r="KX6" i="4"/>
  <c r="A24" i="4"/>
  <c r="A48" i="4"/>
  <c r="JK7" i="4"/>
  <c r="KZ7" i="4"/>
  <c r="CO39" i="4"/>
  <c r="KE10" i="4"/>
  <c r="LD10" i="4"/>
  <c r="JK10" i="4"/>
  <c r="KZ10" i="4"/>
  <c r="KJ10" i="4"/>
  <c r="LE10" i="4"/>
  <c r="JP10" i="4"/>
  <c r="LA10" i="4"/>
  <c r="BV27" i="4"/>
  <c r="DG21" i="4"/>
  <c r="EQ39" i="4"/>
  <c r="AM45" i="4"/>
  <c r="IL3" i="4"/>
  <c r="KU3" i="4"/>
  <c r="B63" i="4"/>
  <c r="U21" i="4"/>
  <c r="JF3" i="4"/>
  <c r="KY3" i="4"/>
  <c r="IV7" i="4"/>
  <c r="KW7" i="4"/>
  <c r="KE7" i="4"/>
  <c r="LD7" i="4"/>
  <c r="AL27" i="4"/>
  <c r="CN63" i="4"/>
  <c r="DF51" i="4"/>
  <c r="GA39" i="4"/>
  <c r="DG63" i="4"/>
  <c r="CO51" i="4"/>
  <c r="BE27" i="4"/>
  <c r="IL4" i="4"/>
  <c r="KU4" i="4"/>
  <c r="BV51" i="4"/>
  <c r="EP27" i="4"/>
  <c r="GR68" i="4"/>
  <c r="GS21" i="4"/>
  <c r="GS33" i="4"/>
  <c r="GS39" i="4"/>
  <c r="GS45" i="4"/>
  <c r="GS57" i="4"/>
  <c r="GS67" i="4"/>
  <c r="GS69" i="4"/>
  <c r="GS11" i="4"/>
  <c r="GS12" i="4"/>
  <c r="C14" i="9"/>
  <c r="EQ63" i="4"/>
  <c r="KN6" i="4"/>
  <c r="CN21" i="4"/>
  <c r="CN51" i="4"/>
  <c r="CN67" i="4"/>
  <c r="CN68" i="4"/>
  <c r="CN69" i="4"/>
  <c r="CN11" i="4"/>
  <c r="CN12" i="4"/>
  <c r="B8" i="9"/>
  <c r="DF27" i="4"/>
  <c r="DG39" i="4"/>
  <c r="CO27" i="4"/>
  <c r="BE51" i="4"/>
  <c r="U68" i="4"/>
  <c r="P64" i="4"/>
  <c r="S64" i="4"/>
  <c r="IE8" i="4"/>
  <c r="L52" i="4"/>
  <c r="O52" i="4"/>
  <c r="F52" i="4"/>
  <c r="R52" i="4"/>
  <c r="E52" i="4"/>
  <c r="J52" i="4"/>
  <c r="M52" i="4"/>
  <c r="G52" i="4"/>
  <c r="P52" i="4"/>
  <c r="I46" i="4"/>
  <c r="D112" i="12"/>
  <c r="AG112" i="12"/>
  <c r="C112" i="12"/>
  <c r="AF112" i="12"/>
  <c r="C113" i="12"/>
  <c r="AF113" i="12"/>
  <c r="C15" i="12"/>
  <c r="AC15" i="12"/>
  <c r="D113" i="12"/>
  <c r="AD113" i="12"/>
  <c r="AK20" i="12"/>
  <c r="BQ64" i="4"/>
  <c r="BH64" i="4"/>
  <c r="BI64" i="4"/>
  <c r="BM64" i="4"/>
  <c r="BR64" i="4"/>
  <c r="BJ64" i="4"/>
  <c r="BN64" i="4"/>
  <c r="BS64" i="4"/>
  <c r="BP64" i="4"/>
  <c r="BD63" i="4"/>
  <c r="BG64" i="4"/>
  <c r="BK64" i="4"/>
  <c r="BO64" i="4"/>
  <c r="BT64" i="4"/>
  <c r="AQ64" i="4"/>
  <c r="AU64" i="4"/>
  <c r="AY64" i="4"/>
  <c r="BC64" i="4"/>
  <c r="AR64" i="4"/>
  <c r="AV64" i="4"/>
  <c r="AZ64" i="4"/>
  <c r="AO64" i="4"/>
  <c r="AS64" i="4"/>
  <c r="AW64" i="4"/>
  <c r="BA64" i="4"/>
  <c r="AQ58" i="4"/>
  <c r="AU58" i="4"/>
  <c r="AZ58" i="4"/>
  <c r="AX58" i="4"/>
  <c r="AR58" i="4"/>
  <c r="AV58" i="4"/>
  <c r="BA58" i="4"/>
  <c r="AF64" i="4"/>
  <c r="W58" i="4"/>
  <c r="AA58" i="4"/>
  <c r="AH58" i="4"/>
  <c r="X58" i="4"/>
  <c r="AC58" i="4"/>
  <c r="AI58" i="4"/>
  <c r="Z52" i="4"/>
  <c r="AD52" i="4"/>
  <c r="AI52" i="4"/>
  <c r="AF52" i="4"/>
  <c r="AK64" i="4"/>
  <c r="Y64" i="4"/>
  <c r="AC64" i="4"/>
  <c r="AH64" i="4"/>
  <c r="AB58" i="4"/>
  <c r="AG58" i="4"/>
  <c r="AK58" i="4"/>
  <c r="AF58" i="4"/>
  <c r="I52" i="4"/>
  <c r="Q52" i="4"/>
  <c r="N52" i="4"/>
  <c r="K52" i="4"/>
  <c r="H52" i="4"/>
  <c r="S52" i="4"/>
  <c r="O64" i="4"/>
  <c r="Q64" i="4"/>
  <c r="J64" i="4"/>
  <c r="N64" i="4"/>
  <c r="M64" i="4"/>
  <c r="K64" i="4"/>
  <c r="L64" i="4"/>
  <c r="E64" i="4"/>
  <c r="R64" i="4"/>
  <c r="I64" i="4"/>
  <c r="G64" i="4"/>
  <c r="F64" i="4"/>
  <c r="H64" i="4"/>
  <c r="KF7" i="4"/>
  <c r="GF46" i="4"/>
  <c r="GC46" i="4"/>
  <c r="GG46" i="4"/>
  <c r="GK46" i="4"/>
  <c r="GO46" i="4"/>
  <c r="EO46" i="4"/>
  <c r="DJ46" i="4"/>
  <c r="DN46" i="4"/>
  <c r="DR46" i="4"/>
  <c r="DV46" i="4"/>
  <c r="DK46" i="4"/>
  <c r="DO46" i="4"/>
  <c r="DS46" i="4"/>
  <c r="DL46" i="4"/>
  <c r="DP46" i="4"/>
  <c r="DT46" i="4"/>
  <c r="CR46" i="4"/>
  <c r="CV46" i="4"/>
  <c r="DD46" i="4"/>
  <c r="CT46" i="4"/>
  <c r="CQ46" i="4"/>
  <c r="CU46" i="4"/>
  <c r="CY46" i="4"/>
  <c r="BY46" i="4"/>
  <c r="CC46" i="4"/>
  <c r="CG46" i="4"/>
  <c r="CK46" i="4"/>
  <c r="JB7" i="4"/>
  <c r="BZ46" i="4"/>
  <c r="CD46" i="4"/>
  <c r="CH46" i="4"/>
  <c r="D17" i="12"/>
  <c r="AD17" i="12"/>
  <c r="C16" i="12"/>
  <c r="AC16" i="12"/>
  <c r="D18" i="12"/>
  <c r="AG18" i="12"/>
  <c r="D16" i="12"/>
  <c r="C18" i="12"/>
  <c r="AC18" i="12"/>
  <c r="C17" i="12"/>
  <c r="AF17" i="12"/>
  <c r="AC46" i="4"/>
  <c r="W46" i="4"/>
  <c r="AE46" i="4"/>
  <c r="AJ46" i="4"/>
  <c r="AB46" i="4"/>
  <c r="AK46" i="4"/>
  <c r="KT9" i="4"/>
  <c r="S46" i="4"/>
  <c r="R46" i="4"/>
  <c r="H46" i="4"/>
  <c r="M46" i="4"/>
  <c r="F67" i="11"/>
  <c r="I67" i="11"/>
  <c r="F61" i="11"/>
  <c r="G61" i="11"/>
  <c r="F2" i="11"/>
  <c r="F70" i="11"/>
  <c r="G70" i="11"/>
  <c r="F68" i="11"/>
  <c r="F15" i="11"/>
  <c r="I15" i="11"/>
  <c r="F10" i="11"/>
  <c r="F21" i="11"/>
  <c r="F35" i="11"/>
  <c r="G35" i="11"/>
  <c r="F11" i="11"/>
  <c r="F66" i="11"/>
  <c r="F59" i="11"/>
  <c r="F4" i="11"/>
  <c r="F13" i="11"/>
  <c r="F58" i="11"/>
  <c r="F29" i="11"/>
  <c r="F69" i="11"/>
  <c r="F3" i="11"/>
  <c r="F28" i="11"/>
  <c r="F12" i="11"/>
  <c r="F34" i="11"/>
  <c r="G34" i="11"/>
  <c r="F33" i="11"/>
  <c r="G33" i="11"/>
  <c r="F27" i="11"/>
  <c r="F60" i="11"/>
  <c r="F5" i="11"/>
  <c r="F26" i="11"/>
  <c r="G67" i="11"/>
  <c r="I61" i="11"/>
  <c r="J61" i="11"/>
  <c r="K61" i="11"/>
  <c r="I14" i="11"/>
  <c r="I26" i="11"/>
  <c r="G26" i="11"/>
  <c r="I69" i="11"/>
  <c r="G69" i="11"/>
  <c r="G66" i="11"/>
  <c r="I66" i="11"/>
  <c r="G11" i="11"/>
  <c r="I11" i="11"/>
  <c r="I35" i="11"/>
  <c r="G2" i="11"/>
  <c r="K2" i="11"/>
  <c r="G3" i="11"/>
  <c r="J3" i="11"/>
  <c r="G4" i="11"/>
  <c r="J4" i="11"/>
  <c r="G5" i="11"/>
  <c r="K5" i="11"/>
  <c r="G6" i="11"/>
  <c r="K6" i="11"/>
  <c r="I2" i="11"/>
  <c r="J67" i="11"/>
  <c r="K67" i="11"/>
  <c r="I27" i="11"/>
  <c r="G27" i="11"/>
  <c r="I33" i="11"/>
  <c r="I3" i="11"/>
  <c r="G29" i="11"/>
  <c r="I29" i="11"/>
  <c r="I34" i="11"/>
  <c r="I5" i="11"/>
  <c r="G60" i="11"/>
  <c r="I60" i="11"/>
  <c r="I12" i="11"/>
  <c r="G12" i="11"/>
  <c r="I13" i="11"/>
  <c r="G13" i="11"/>
  <c r="I10" i="11"/>
  <c r="G10" i="11"/>
  <c r="G68" i="11"/>
  <c r="I68" i="11"/>
  <c r="G28" i="11"/>
  <c r="I28" i="11"/>
  <c r="I58" i="11"/>
  <c r="G58" i="11"/>
  <c r="I4" i="11"/>
  <c r="I59" i="11"/>
  <c r="G59" i="11"/>
  <c r="J58" i="11"/>
  <c r="K58" i="11"/>
  <c r="K10" i="11"/>
  <c r="J10" i="11"/>
  <c r="K13" i="11"/>
  <c r="J13" i="11"/>
  <c r="K29" i="11"/>
  <c r="J29" i="11"/>
  <c r="J66" i="11"/>
  <c r="K66" i="11"/>
  <c r="K28" i="11"/>
  <c r="J28" i="11"/>
  <c r="J27" i="11"/>
  <c r="K27" i="11"/>
  <c r="J69" i="11"/>
  <c r="K69" i="11"/>
  <c r="K12" i="11"/>
  <c r="J12" i="11"/>
  <c r="J2" i="11"/>
  <c r="J11" i="11"/>
  <c r="K11" i="11"/>
  <c r="K59" i="11"/>
  <c r="K60" i="11"/>
  <c r="J59" i="11"/>
  <c r="J68" i="11"/>
  <c r="K68" i="11"/>
  <c r="J60" i="11"/>
  <c r="J26" i="11"/>
  <c r="K26" i="11"/>
  <c r="GX64" i="4"/>
  <c r="HB64" i="4"/>
  <c r="HF64" i="4"/>
  <c r="GV64" i="4"/>
  <c r="GZ64" i="4"/>
  <c r="HD64" i="4"/>
  <c r="HH64" i="4"/>
  <c r="AE34" i="4"/>
  <c r="AI46" i="4"/>
  <c r="W64" i="4"/>
  <c r="AI64" i="4"/>
  <c r="CL46" i="4"/>
  <c r="X64" i="4"/>
  <c r="AJ64" i="4"/>
  <c r="CZ28" i="4"/>
  <c r="AD58" i="4"/>
  <c r="E6" i="10"/>
  <c r="E56" i="6"/>
  <c r="IM8" i="4"/>
  <c r="KK9" i="4"/>
  <c r="AE75" i="6"/>
  <c r="Y58" i="4"/>
  <c r="AJ58" i="4"/>
  <c r="GA68" i="4"/>
  <c r="AE19" i="6"/>
  <c r="Z58" i="4"/>
  <c r="FZ39" i="4"/>
  <c r="AE103" i="6"/>
  <c r="IW7" i="4"/>
  <c r="KF4" i="4"/>
  <c r="JL4" i="4"/>
  <c r="AL45" i="4"/>
  <c r="AL33" i="4"/>
  <c r="AL39" i="4"/>
  <c r="AL51" i="4"/>
  <c r="AL57" i="4"/>
  <c r="AL63" i="4"/>
  <c r="BD68" i="4"/>
  <c r="JZ10" i="4"/>
  <c r="LC10" i="4"/>
  <c r="JF10" i="4"/>
  <c r="KY10" i="4"/>
  <c r="AE9" i="6"/>
  <c r="AE6" i="6"/>
  <c r="AE108" i="6"/>
  <c r="AE89" i="6"/>
  <c r="AE82" i="6"/>
  <c r="AE61" i="6"/>
  <c r="AE38" i="6"/>
  <c r="AE36" i="6"/>
  <c r="AE33" i="6"/>
  <c r="AK46" i="12"/>
  <c r="AK42" i="12"/>
  <c r="JB6" i="4"/>
  <c r="IE6" i="4"/>
  <c r="EP57" i="4"/>
  <c r="BE57" i="4"/>
  <c r="JU10" i="4"/>
  <c r="LB10" i="4"/>
  <c r="JA10" i="4"/>
  <c r="KX10" i="4"/>
  <c r="KA10" i="4"/>
  <c r="JG10" i="4"/>
  <c r="JL7" i="4"/>
  <c r="AE22" i="6"/>
  <c r="AE20" i="6"/>
  <c r="AD28" i="6"/>
  <c r="AK99" i="12"/>
  <c r="IQ3" i="4"/>
  <c r="KV3" i="4"/>
  <c r="JK3" i="4"/>
  <c r="KZ3" i="4"/>
  <c r="JP3" i="4"/>
  <c r="LA3" i="4"/>
  <c r="KJ3" i="4"/>
  <c r="LE3" i="4"/>
  <c r="ID6" i="4"/>
  <c r="KT6" i="4"/>
  <c r="GR39" i="4"/>
  <c r="FZ51" i="4"/>
  <c r="GA27" i="4"/>
  <c r="KN10" i="4"/>
  <c r="AE12" i="6"/>
  <c r="AE10" i="6"/>
  <c r="AE95" i="6"/>
  <c r="AE90" i="6"/>
  <c r="AE79" i="6"/>
  <c r="AE77" i="6"/>
  <c r="AE67" i="6"/>
  <c r="AE62" i="6"/>
  <c r="AE50" i="6"/>
  <c r="AE48" i="6"/>
  <c r="AE26" i="6"/>
  <c r="AK98" i="12"/>
  <c r="K58" i="4"/>
  <c r="I58" i="4"/>
  <c r="BI58" i="4"/>
  <c r="BM58" i="4"/>
  <c r="BQ58" i="4"/>
  <c r="CA64" i="4"/>
  <c r="CF64" i="4"/>
  <c r="CJ64" i="4"/>
  <c r="GQ58" i="4"/>
  <c r="L58" i="4"/>
  <c r="J58" i="4"/>
  <c r="Q58" i="4"/>
  <c r="AK34" i="4"/>
  <c r="BJ58" i="4"/>
  <c r="BN58" i="4"/>
  <c r="BR58" i="4"/>
  <c r="CB64" i="4"/>
  <c r="CG64" i="4"/>
  <c r="CK64" i="4"/>
  <c r="CM64" i="4"/>
  <c r="CC64" i="4"/>
  <c r="KN8" i="4"/>
  <c r="H58" i="4"/>
  <c r="F58" i="4"/>
  <c r="BG58" i="4"/>
  <c r="BK58" i="4"/>
  <c r="BO58" i="4"/>
  <c r="BS58" i="4"/>
  <c r="BY64" i="4"/>
  <c r="CD64" i="4"/>
  <c r="CH64" i="4"/>
  <c r="CL64" i="4"/>
  <c r="BC58" i="4"/>
  <c r="CM22" i="4"/>
  <c r="CH22" i="4"/>
  <c r="DW52" i="4"/>
  <c r="KA9" i="4"/>
  <c r="DF21" i="4"/>
  <c r="GA57" i="4"/>
  <c r="AE80" i="6"/>
  <c r="AE51" i="6"/>
  <c r="AK97" i="12"/>
  <c r="KF8" i="4"/>
  <c r="JU4" i="4"/>
  <c r="LB4" i="4"/>
  <c r="JA4" i="4"/>
  <c r="KX4" i="4"/>
  <c r="BV33" i="4"/>
  <c r="EP45" i="4"/>
  <c r="FH51" i="4"/>
  <c r="GR51" i="4"/>
  <c r="GR27" i="4"/>
  <c r="GR63" i="4"/>
  <c r="GA45" i="4"/>
  <c r="EQ45" i="4"/>
  <c r="BE39" i="4"/>
  <c r="KK10" i="4"/>
  <c r="JQ10" i="4"/>
  <c r="IW10" i="4"/>
  <c r="JK8" i="4"/>
  <c r="KZ8" i="4"/>
  <c r="AE21" i="6"/>
  <c r="AK95" i="12"/>
  <c r="KJ9" i="4"/>
  <c r="LE9" i="4"/>
  <c r="BV45" i="4"/>
  <c r="DX21" i="4"/>
  <c r="EP33" i="4"/>
  <c r="AM33" i="4"/>
  <c r="AM21" i="4"/>
  <c r="U57" i="4"/>
  <c r="KF10" i="4"/>
  <c r="JL10" i="4"/>
  <c r="IQ10" i="4"/>
  <c r="KV10" i="4"/>
  <c r="IR4" i="4"/>
  <c r="JV4" i="4"/>
  <c r="AE5" i="6"/>
  <c r="AE109" i="6"/>
  <c r="AE106" i="6"/>
  <c r="AE91" i="6"/>
  <c r="AE81" i="6"/>
  <c r="AE78" i="6"/>
  <c r="AE63" i="6"/>
  <c r="AE52" i="6"/>
  <c r="AE49" i="6"/>
  <c r="AE40" i="6"/>
  <c r="AK34" i="12"/>
  <c r="AK94" i="12"/>
  <c r="JZ9" i="4"/>
  <c r="LC9" i="4"/>
  <c r="BD51" i="4"/>
  <c r="BV39" i="4"/>
  <c r="BV63" i="4"/>
  <c r="GR33" i="4"/>
  <c r="FZ21" i="4"/>
  <c r="EQ27" i="4"/>
  <c r="DY63" i="4"/>
  <c r="DY39" i="4"/>
  <c r="CO57" i="4"/>
  <c r="KK6" i="4"/>
  <c r="JQ6" i="4"/>
  <c r="IM9" i="4"/>
  <c r="KN9" i="4"/>
  <c r="AD13" i="6"/>
  <c r="AD70" i="6"/>
  <c r="AK28" i="4"/>
  <c r="AJ28" i="4"/>
  <c r="AE28" i="4"/>
  <c r="AH28" i="4"/>
  <c r="Z28" i="4"/>
  <c r="W28" i="4"/>
  <c r="AG28" i="4"/>
  <c r="AS22" i="4"/>
  <c r="DE52" i="4"/>
  <c r="DA52" i="4"/>
  <c r="CW52" i="4"/>
  <c r="CS52" i="4"/>
  <c r="DD52" i="4"/>
  <c r="CZ52" i="4"/>
  <c r="CV52" i="4"/>
  <c r="CR52" i="4"/>
  <c r="DC52" i="4"/>
  <c r="CY52" i="4"/>
  <c r="CU52" i="4"/>
  <c r="CQ52" i="4"/>
  <c r="R34" i="4"/>
  <c r="N34" i="4"/>
  <c r="Q34" i="4"/>
  <c r="M34" i="4"/>
  <c r="S34" i="4"/>
  <c r="L34" i="4"/>
  <c r="CX52" i="4"/>
  <c r="EJ64" i="4"/>
  <c r="EK64" i="4"/>
  <c r="EF64" i="4"/>
  <c r="EB64" i="4"/>
  <c r="EO64" i="4"/>
  <c r="EL64" i="4"/>
  <c r="EE64" i="4"/>
  <c r="EI64" i="4"/>
  <c r="ED64" i="4"/>
  <c r="EN64" i="4"/>
  <c r="EH64" i="4"/>
  <c r="EC64" i="4"/>
  <c r="BU58" i="4"/>
  <c r="FE58" i="4"/>
  <c r="FA58" i="4"/>
  <c r="EW58" i="4"/>
  <c r="ES58" i="4"/>
  <c r="FD58" i="4"/>
  <c r="EZ58" i="4"/>
  <c r="EV58" i="4"/>
  <c r="FG58" i="4"/>
  <c r="FC58" i="4"/>
  <c r="EY58" i="4"/>
  <c r="EU58" i="4"/>
  <c r="FW28" i="4"/>
  <c r="FK28" i="4"/>
  <c r="FN28" i="4"/>
  <c r="FY28" i="4"/>
  <c r="FU28" i="4"/>
  <c r="FQ28" i="4"/>
  <c r="S58" i="4"/>
  <c r="R58" i="4"/>
  <c r="M58" i="4"/>
  <c r="AG34" i="4"/>
  <c r="W34" i="4"/>
  <c r="Y52" i="4"/>
  <c r="AE52" i="4"/>
  <c r="AK52" i="4"/>
  <c r="Z64" i="4"/>
  <c r="AE64" i="4"/>
  <c r="P58" i="4"/>
  <c r="N58" i="4"/>
  <c r="E58" i="4"/>
  <c r="AD34" i="4"/>
  <c r="AH34" i="4"/>
  <c r="AA52" i="4"/>
  <c r="AG52" i="4"/>
  <c r="AA64" i="4"/>
  <c r="AG64" i="4"/>
  <c r="E9" i="10"/>
  <c r="E98" i="6"/>
  <c r="DR52" i="4"/>
  <c r="FT64" i="4"/>
  <c r="FY64" i="4"/>
  <c r="BV21" i="4"/>
  <c r="IE10" i="4"/>
  <c r="JV10" i="4"/>
  <c r="JB10" i="4"/>
  <c r="E10" i="10"/>
  <c r="E112" i="6"/>
  <c r="AE96" i="6"/>
  <c r="AD84" i="6"/>
  <c r="AE64" i="6"/>
  <c r="AD56" i="6"/>
  <c r="AK47" i="12"/>
  <c r="AE25" i="6"/>
  <c r="AE11" i="6"/>
  <c r="AE110" i="6"/>
  <c r="AD98" i="6"/>
  <c r="E7" i="10"/>
  <c r="E70" i="6"/>
  <c r="AE53" i="6"/>
  <c r="AK100" i="12"/>
  <c r="EP68" i="4"/>
  <c r="AK15" i="12"/>
  <c r="AD112" i="6"/>
  <c r="AE92" i="6"/>
  <c r="E8" i="10"/>
  <c r="E84" i="6"/>
  <c r="AE68" i="6"/>
  <c r="FY2" i="4"/>
  <c r="DE2" i="4"/>
  <c r="FG2" i="4"/>
  <c r="FK2" i="4"/>
  <c r="E2" i="4"/>
  <c r="AK2" i="4"/>
  <c r="BG2" i="4"/>
  <c r="BU2" i="4"/>
  <c r="BY2" i="4"/>
  <c r="CJ2" i="4"/>
  <c r="CQ2" i="4"/>
  <c r="EO2" i="4"/>
  <c r="S2" i="4"/>
  <c r="AO2" i="4"/>
  <c r="BC2" i="4"/>
  <c r="BK2" i="4"/>
  <c r="CC2" i="4"/>
  <c r="CM2" i="4"/>
  <c r="CU2" i="4"/>
  <c r="DW2" i="4"/>
  <c r="EA2" i="4"/>
  <c r="FO2" i="4"/>
  <c r="GQ2" i="4"/>
  <c r="FV2" i="4"/>
  <c r="GN2" i="4"/>
  <c r="AA2" i="4"/>
  <c r="EE2" i="4"/>
  <c r="Z2" i="4"/>
  <c r="AB2" i="4"/>
  <c r="BB2" i="4"/>
  <c r="BL2" i="4"/>
  <c r="CD2" i="4"/>
  <c r="CV2" i="4"/>
  <c r="DL2" i="4"/>
  <c r="EF2" i="4"/>
  <c r="EZ2" i="4"/>
  <c r="GD2" i="4"/>
  <c r="GJ2" i="4"/>
  <c r="GU2" i="4"/>
  <c r="GW2" i="4"/>
  <c r="GY2" i="4"/>
  <c r="HA2" i="4"/>
  <c r="AD2" i="4"/>
  <c r="H2" i="4"/>
  <c r="J2" i="4"/>
  <c r="AT2" i="4"/>
  <c r="BH2" i="4"/>
  <c r="BN2" i="4"/>
  <c r="BZ2" i="4"/>
  <c r="CF2" i="4"/>
  <c r="CR2" i="4"/>
  <c r="CX2" i="4"/>
  <c r="DN2" i="4"/>
  <c r="EB2" i="4"/>
  <c r="EH2" i="4"/>
  <c r="EV2" i="4"/>
  <c r="FP2" i="4"/>
  <c r="GF2" i="4"/>
  <c r="EK2" i="4"/>
  <c r="L2" i="4"/>
  <c r="X2" i="4"/>
  <c r="AP2" i="4"/>
  <c r="AV2" i="4"/>
  <c r="BJ2" i="4"/>
  <c r="CB2" i="4"/>
  <c r="CT2" i="4"/>
  <c r="DJ2" i="4"/>
  <c r="ED2" i="4"/>
  <c r="EX2" i="4"/>
  <c r="FL2" i="4"/>
  <c r="FR2" i="4"/>
  <c r="GG2" i="4"/>
  <c r="FU2" i="4"/>
  <c r="GM2" i="4"/>
  <c r="AG2" i="4"/>
  <c r="FC2" i="4"/>
  <c r="DA2" i="4"/>
  <c r="AY2" i="4"/>
  <c r="BQ2" i="4"/>
  <c r="FF2" i="4"/>
  <c r="GC2" i="4"/>
  <c r="HE2" i="4"/>
  <c r="DS2" i="4"/>
  <c r="DV2" i="4"/>
  <c r="FD2" i="4"/>
  <c r="FB2" i="4"/>
  <c r="CL2" i="4"/>
  <c r="GP2" i="4"/>
  <c r="P2" i="4"/>
  <c r="AX2" i="4"/>
  <c r="BP2" i="4"/>
  <c r="DB2" i="4"/>
  <c r="CZ2" i="4"/>
  <c r="AH2" i="4"/>
  <c r="I2" i="4"/>
  <c r="W2" i="4"/>
  <c r="Y2" i="4"/>
  <c r="AQ2" i="4"/>
  <c r="AU2" i="4"/>
  <c r="BI2" i="4"/>
  <c r="BM2" i="4"/>
  <c r="CH2" i="4"/>
  <c r="DD2" i="4"/>
  <c r="DI2" i="4"/>
  <c r="DM2" i="4"/>
  <c r="DQ2" i="4"/>
  <c r="EN2" i="4"/>
  <c r="FT2" i="4"/>
  <c r="GE2" i="4"/>
  <c r="GI2" i="4"/>
  <c r="HD2" i="4"/>
  <c r="EL2" i="4"/>
  <c r="HF2" i="4"/>
  <c r="EJ2" i="4"/>
  <c r="R2" i="4"/>
  <c r="AC2" i="4"/>
  <c r="AE2" i="4"/>
  <c r="AF2" i="4"/>
  <c r="AZ2" i="4"/>
  <c r="BR2" i="4"/>
  <c r="CA2" i="4"/>
  <c r="CE2" i="4"/>
  <c r="CS2" i="4"/>
  <c r="CW2" i="4"/>
  <c r="DR2" i="4"/>
  <c r="EC2" i="4"/>
  <c r="EG2" i="4"/>
  <c r="FX2" i="4"/>
  <c r="B45" i="4"/>
  <c r="KT8" i="4"/>
  <c r="I19" i="11"/>
  <c r="F18" i="11"/>
  <c r="G20" i="11"/>
  <c r="I20" i="11"/>
  <c r="G21" i="11"/>
  <c r="I21" i="11"/>
  <c r="J19" i="11"/>
  <c r="K19" i="11"/>
  <c r="J20" i="11"/>
  <c r="K20" i="11"/>
  <c r="G18" i="11"/>
  <c r="I18" i="11"/>
  <c r="K21" i="11"/>
  <c r="J21" i="11"/>
  <c r="K18" i="11"/>
  <c r="J18" i="11"/>
  <c r="K4" i="11"/>
  <c r="J5" i="11"/>
  <c r="L5" i="11"/>
  <c r="J6" i="11"/>
  <c r="L6" i="11"/>
  <c r="B39" i="4"/>
  <c r="B27" i="4"/>
  <c r="B57" i="4"/>
  <c r="EP63" i="4"/>
  <c r="L66" i="11"/>
  <c r="JL9" i="4"/>
  <c r="AE104" i="6"/>
  <c r="B68" i="4"/>
  <c r="EP51" i="4"/>
  <c r="JV7" i="4"/>
  <c r="E3" i="10"/>
  <c r="AK17" i="12"/>
  <c r="AE107" i="6"/>
  <c r="AK113" i="12"/>
  <c r="AK111" i="12"/>
  <c r="AK109" i="12"/>
  <c r="AK107" i="12"/>
  <c r="AK60" i="12"/>
  <c r="AK58" i="12"/>
  <c r="AK56" i="12"/>
  <c r="AK54" i="12"/>
  <c r="AE39" i="6"/>
  <c r="AE37" i="6"/>
  <c r="AK29" i="12"/>
  <c r="AE76" i="6"/>
  <c r="AK84" i="12"/>
  <c r="AK88" i="12"/>
  <c r="AE54" i="6"/>
  <c r="AK28" i="12"/>
  <c r="B33" i="4"/>
  <c r="K3" i="11"/>
  <c r="L3" i="11"/>
  <c r="L26" i="11"/>
  <c r="L12" i="11"/>
  <c r="L58" i="11"/>
  <c r="AK114" i="12"/>
  <c r="EP39" i="4"/>
  <c r="AE8" i="6"/>
  <c r="AE94" i="6"/>
  <c r="AK71" i="12"/>
  <c r="GX52" i="4"/>
  <c r="DF68" i="4"/>
  <c r="U27" i="4"/>
  <c r="U63" i="4"/>
  <c r="IV10" i="4"/>
  <c r="KE9" i="4"/>
  <c r="LD9" i="4"/>
  <c r="AK43" i="12"/>
  <c r="AK41" i="12"/>
  <c r="AK49" i="12"/>
  <c r="L20" i="11"/>
  <c r="L2" i="11"/>
  <c r="L4" i="11"/>
  <c r="L67" i="11"/>
  <c r="C68" i="4"/>
  <c r="C27" i="4"/>
  <c r="FH63" i="4"/>
  <c r="FZ27" i="4"/>
  <c r="FZ63" i="4"/>
  <c r="GA33" i="4"/>
  <c r="GA21" i="4"/>
  <c r="GA67" i="4"/>
  <c r="GA69" i="4"/>
  <c r="GA11" i="4"/>
  <c r="AK74" i="12"/>
  <c r="AK72" i="12"/>
  <c r="AK70" i="12"/>
  <c r="AK68" i="12"/>
  <c r="L69" i="11"/>
  <c r="L27" i="11"/>
  <c r="DF39" i="4"/>
  <c r="DX63" i="4"/>
  <c r="GR57" i="4"/>
  <c r="GR67" i="4"/>
  <c r="GR69" i="4"/>
  <c r="GR11" i="4"/>
  <c r="GR12" i="4"/>
  <c r="B14" i="9"/>
  <c r="IM6" i="4"/>
  <c r="IL8" i="4"/>
  <c r="KU8" i="4"/>
  <c r="IW9" i="4"/>
  <c r="KM9" i="4"/>
  <c r="KP9" i="4"/>
  <c r="KR9" i="4"/>
  <c r="C24" i="9"/>
  <c r="AE93" i="6"/>
  <c r="L19" i="11"/>
  <c r="L13" i="11"/>
  <c r="L10" i="11"/>
  <c r="AE66" i="6"/>
  <c r="AE34" i="6"/>
  <c r="AK32" i="12"/>
  <c r="AK30" i="12"/>
  <c r="B51" i="4"/>
  <c r="C45" i="4"/>
  <c r="EP21" i="4"/>
  <c r="KM8" i="4"/>
  <c r="KP8" i="4"/>
  <c r="KR8" i="4"/>
  <c r="C23" i="9"/>
  <c r="GP22" i="4"/>
  <c r="GK22" i="4"/>
  <c r="GC22" i="4"/>
  <c r="GQ22" i="4"/>
  <c r="GN22" i="4"/>
  <c r="GL22" i="4"/>
  <c r="GM22" i="4"/>
  <c r="DV28" i="4"/>
  <c r="DR28" i="4"/>
  <c r="DN28" i="4"/>
  <c r="DJ28" i="4"/>
  <c r="DU28" i="4"/>
  <c r="DM28" i="4"/>
  <c r="DI28" i="4"/>
  <c r="DT28" i="4"/>
  <c r="DL28" i="4"/>
  <c r="DO28" i="4"/>
  <c r="DK28" i="4"/>
  <c r="DW28" i="4"/>
  <c r="AU22" i="4"/>
  <c r="BC22" i="4"/>
  <c r="BB22" i="4"/>
  <c r="AX22" i="4"/>
  <c r="AW22" i="4"/>
  <c r="AV22" i="4"/>
  <c r="L18" i="11"/>
  <c r="DS28" i="4"/>
  <c r="L21" i="11"/>
  <c r="AR22" i="4"/>
  <c r="EQ68" i="4"/>
  <c r="EQ21" i="4"/>
  <c r="EQ67" i="4"/>
  <c r="EQ69" i="4"/>
  <c r="EQ11" i="4"/>
  <c r="EQ12" i="4"/>
  <c r="C11" i="9"/>
  <c r="DY68" i="4"/>
  <c r="DY21" i="4"/>
  <c r="DG68" i="4"/>
  <c r="CO21" i="4"/>
  <c r="BW68" i="4"/>
  <c r="BE68" i="4"/>
  <c r="BE21" i="4"/>
  <c r="AM68" i="4"/>
  <c r="AM57" i="4"/>
  <c r="AK62" i="12"/>
  <c r="AD42" i="6"/>
  <c r="AE98" i="6"/>
  <c r="AF98" i="6"/>
  <c r="AF99" i="6"/>
  <c r="D98" i="6"/>
  <c r="AE84" i="6"/>
  <c r="AF84" i="6"/>
  <c r="AF85" i="6"/>
  <c r="D84" i="6"/>
  <c r="L68" i="11"/>
  <c r="L59" i="11"/>
  <c r="IL10" i="4"/>
  <c r="KU10" i="4"/>
  <c r="L60" i="11"/>
  <c r="L11" i="11"/>
  <c r="L28" i="11"/>
  <c r="L29" i="11"/>
  <c r="JK4" i="4"/>
  <c r="KZ4" i="4"/>
  <c r="KN4" i="4"/>
  <c r="ID7" i="4"/>
  <c r="KT7" i="4"/>
  <c r="KN7" i="4"/>
  <c r="JQ7" i="4"/>
  <c r="JP7" i="4"/>
  <c r="LA7" i="4"/>
  <c r="AL68" i="4"/>
  <c r="BV68" i="4"/>
  <c r="DX68" i="4"/>
  <c r="IM10" i="4"/>
  <c r="IE7" i="4"/>
  <c r="BV57" i="4"/>
  <c r="DF45" i="4"/>
  <c r="DY33" i="4"/>
  <c r="DY67" i="4"/>
  <c r="DY69" i="4"/>
  <c r="DY11" i="4"/>
  <c r="DY12" i="4"/>
  <c r="C10" i="9"/>
  <c r="DG33" i="4"/>
  <c r="DG67" i="4"/>
  <c r="DG69" i="4"/>
  <c r="DG11" i="4"/>
  <c r="DG12" i="4"/>
  <c r="C9" i="9"/>
  <c r="JV6" i="4"/>
  <c r="AK21" i="12"/>
  <c r="AK19" i="12"/>
  <c r="AE105" i="6"/>
  <c r="AE65" i="6"/>
  <c r="AE70" i="6"/>
  <c r="AF70" i="6"/>
  <c r="AF71" i="6"/>
  <c r="AE35" i="6"/>
  <c r="AE23" i="6"/>
  <c r="AK96" i="12"/>
  <c r="M40" i="4"/>
  <c r="CG40" i="4"/>
  <c r="FA40" i="4"/>
  <c r="JZ7" i="4"/>
  <c r="LC7" i="4"/>
  <c r="IL6" i="4"/>
  <c r="KU6" i="4"/>
  <c r="DF63" i="4"/>
  <c r="DX51" i="4"/>
  <c r="AM63" i="4"/>
  <c r="U33" i="4"/>
  <c r="U45" i="4"/>
  <c r="JA9" i="4"/>
  <c r="KX9" i="4"/>
  <c r="C21" i="4"/>
  <c r="C57" i="4"/>
  <c r="U39" i="4"/>
  <c r="U51" i="4"/>
  <c r="IR10" i="4"/>
  <c r="JA7" i="4"/>
  <c r="KX7" i="4"/>
  <c r="KE8" i="4"/>
  <c r="IL9" i="4"/>
  <c r="AE7" i="6"/>
  <c r="AE13" i="6"/>
  <c r="AF13" i="6"/>
  <c r="AF15" i="6"/>
  <c r="AK16" i="12"/>
  <c r="AE47" i="6"/>
  <c r="AE24" i="6"/>
  <c r="AK93" i="12"/>
  <c r="AK101" i="12"/>
  <c r="D8" i="10"/>
  <c r="AE112" i="6"/>
  <c r="AF112" i="6"/>
  <c r="AF113" i="6"/>
  <c r="L61" i="11"/>
  <c r="AE56" i="6"/>
  <c r="AF56" i="6"/>
  <c r="AF57" i="6"/>
  <c r="KW10" i="4"/>
  <c r="KS10" i="4"/>
  <c r="D25" i="9"/>
  <c r="AE42" i="6"/>
  <c r="AF42" i="6"/>
  <c r="AF43" i="6"/>
  <c r="KL10" i="4"/>
  <c r="KO10" i="4"/>
  <c r="KQ10" i="4"/>
  <c r="B25" i="9"/>
  <c r="AK36" i="12"/>
  <c r="AK75" i="12"/>
  <c r="GA12" i="4"/>
  <c r="C13" i="9"/>
  <c r="D9" i="10"/>
  <c r="AK23" i="12"/>
  <c r="KM10" i="4"/>
  <c r="KP10" i="4"/>
  <c r="KR10" i="4"/>
  <c r="C25" i="9"/>
  <c r="AE28" i="6"/>
  <c r="AF28" i="6"/>
  <c r="AF29" i="6"/>
  <c r="D7" i="10"/>
  <c r="D70" i="6"/>
  <c r="D3" i="10"/>
  <c r="D14" i="6"/>
  <c r="D28" i="6"/>
  <c r="D4" i="10"/>
  <c r="KU9" i="4"/>
  <c r="KS9" i="4"/>
  <c r="D24" i="9"/>
  <c r="KL9" i="4"/>
  <c r="KO9" i="4"/>
  <c r="KQ9" i="4"/>
  <c r="B24" i="9"/>
  <c r="LD8" i="4"/>
  <c r="KS8" i="4"/>
  <c r="D23" i="9"/>
  <c r="KL8" i="4"/>
  <c r="KO8" i="4"/>
  <c r="KQ8" i="4"/>
  <c r="B23" i="9"/>
  <c r="T12" i="4"/>
  <c r="B4" i="9"/>
  <c r="AF13" i="4"/>
  <c r="D56" i="6"/>
  <c r="D6" i="10"/>
  <c r="D42" i="6"/>
  <c r="D5" i="10"/>
  <c r="D10" i="10"/>
  <c r="D112" i="6"/>
  <c r="EE13" i="4"/>
  <c r="J13" i="4"/>
  <c r="BC13" i="4"/>
  <c r="Q13" i="4"/>
  <c r="EF13" i="4"/>
  <c r="FE13" i="4"/>
  <c r="H13" i="4"/>
  <c r="DM13" i="4"/>
  <c r="DN13" i="4"/>
  <c r="GL13" i="4"/>
  <c r="GO13" i="4"/>
  <c r="X13" i="4"/>
  <c r="EB13" i="4"/>
  <c r="AQ13" i="4"/>
  <c r="ET13" i="4"/>
  <c r="AI13" i="4"/>
  <c r="B67" i="4"/>
  <c r="B69" i="4"/>
  <c r="B11" i="4"/>
  <c r="B12" i="4"/>
  <c r="B3" i="9"/>
  <c r="U67" i="4"/>
  <c r="U69" i="4"/>
  <c r="U11" i="4"/>
  <c r="U12" i="4"/>
  <c r="C4" i="9"/>
  <c r="AL67" i="4"/>
  <c r="AL69" i="4"/>
  <c r="AL11" i="4"/>
  <c r="AL12" i="4"/>
  <c r="B5" i="9"/>
  <c r="BD67" i="4"/>
  <c r="BD69" i="4"/>
  <c r="BD11" i="4"/>
  <c r="BD12" i="4"/>
  <c r="B6" i="9"/>
  <c r="DF67" i="4"/>
  <c r="DF69" i="4"/>
  <c r="DF11" i="4"/>
  <c r="DF12" i="4"/>
  <c r="B9" i="9"/>
  <c r="AM3" i="5"/>
  <c r="GM13" i="4"/>
  <c r="AD13" i="5"/>
  <c r="AM10" i="5"/>
  <c r="GN13" i="4"/>
  <c r="DT13" i="4"/>
  <c r="EI13" i="4"/>
  <c r="AF11" i="5"/>
  <c r="GI13" i="4"/>
  <c r="AI9" i="5"/>
  <c r="AJ13" i="5"/>
  <c r="EK13" i="4"/>
  <c r="AG13" i="4"/>
  <c r="AK9" i="5"/>
  <c r="EY13" i="4"/>
  <c r="AD10" i="5"/>
  <c r="AD13" i="4"/>
  <c r="AD14" i="5"/>
  <c r="AH13" i="4"/>
  <c r="AM14" i="5"/>
  <c r="GJ13" i="4"/>
  <c r="AJ14" i="5"/>
  <c r="EL13" i="4"/>
  <c r="AM13" i="5"/>
  <c r="GC13" i="4"/>
  <c r="AI11" i="5"/>
  <c r="DQ13" i="4"/>
  <c r="AV13" i="4"/>
  <c r="AE10" i="5"/>
  <c r="AD11" i="5"/>
  <c r="AE13" i="4"/>
  <c r="AC17" i="5"/>
  <c r="S13" i="4"/>
  <c r="AI3" i="5"/>
  <c r="DI13" i="4"/>
  <c r="AM8" i="5"/>
  <c r="AF10" i="5"/>
  <c r="BN13" i="4"/>
  <c r="AC11" i="5"/>
  <c r="M13" i="4"/>
  <c r="AI13" i="5"/>
  <c r="DS13" i="4"/>
  <c r="AK17" i="5"/>
  <c r="FG13" i="4"/>
  <c r="AC16" i="5"/>
  <c r="R13" i="4"/>
  <c r="AJ9" i="5"/>
  <c r="EG13" i="4"/>
  <c r="AD9" i="5"/>
  <c r="AC13" i="4"/>
  <c r="AE9" i="5"/>
  <c r="AU13" i="4"/>
  <c r="AF9" i="5"/>
  <c r="AF13" i="5"/>
  <c r="BQ13" i="4"/>
  <c r="AI14" i="5"/>
  <c r="AK13" i="5"/>
  <c r="FC13" i="4"/>
  <c r="AF14" i="5"/>
  <c r="BR13" i="4"/>
  <c r="AC3" i="5"/>
  <c r="E13" i="4"/>
  <c r="AE11" i="5"/>
  <c r="AW13" i="4"/>
  <c r="AK16" i="5"/>
  <c r="FF13" i="4"/>
  <c r="F97" i="11"/>
  <c r="I8" i="11"/>
  <c r="G8" i="11"/>
  <c r="J8" i="11"/>
  <c r="G16" i="11"/>
  <c r="I16" i="11"/>
  <c r="G32" i="11"/>
  <c r="I32" i="11"/>
  <c r="F86" i="11"/>
  <c r="F88" i="11"/>
  <c r="I71" i="11"/>
  <c r="G71" i="11"/>
  <c r="G7" i="11"/>
  <c r="I7" i="11"/>
  <c r="G31" i="11"/>
  <c r="I31" i="11"/>
  <c r="G23" i="11"/>
  <c r="I23" i="11"/>
  <c r="G63" i="11"/>
  <c r="I63" i="11"/>
  <c r="G15" i="11"/>
  <c r="K16" i="11"/>
  <c r="J16" i="11"/>
  <c r="G72" i="11"/>
  <c r="I72" i="11"/>
  <c r="I24" i="11"/>
  <c r="G24" i="11"/>
  <c r="G64" i="11"/>
  <c r="I64" i="11"/>
  <c r="K32" i="11"/>
  <c r="J32" i="11"/>
  <c r="K8" i="11"/>
  <c r="L8" i="11"/>
  <c r="K25" i="11"/>
  <c r="J25" i="11"/>
  <c r="J33" i="11"/>
  <c r="K33" i="11"/>
  <c r="I9" i="11"/>
  <c r="G9" i="11"/>
  <c r="G17" i="11"/>
  <c r="I17" i="11"/>
  <c r="I65" i="11"/>
  <c r="G65" i="11"/>
  <c r="G73" i="11"/>
  <c r="I73" i="11"/>
  <c r="I25" i="11"/>
  <c r="AD110" i="12"/>
  <c r="E10" i="14"/>
  <c r="AG28" i="12"/>
  <c r="F38" i="11"/>
  <c r="K14" i="11"/>
  <c r="J14" i="11"/>
  <c r="G30" i="11"/>
  <c r="I30" i="11"/>
  <c r="P33" i="11"/>
  <c r="J30" i="11"/>
  <c r="K30" i="11"/>
  <c r="L30" i="11"/>
  <c r="J31" i="11"/>
  <c r="K31" i="11"/>
  <c r="L31" i="11"/>
  <c r="L32" i="11"/>
  <c r="L33" i="11"/>
  <c r="M33" i="11"/>
  <c r="N33" i="11"/>
  <c r="O33" i="11"/>
  <c r="Q33" i="11"/>
  <c r="D6" i="9"/>
  <c r="G62" i="11"/>
  <c r="I62" i="11"/>
  <c r="K70" i="11"/>
  <c r="J70" i="11"/>
  <c r="AG30" i="12"/>
  <c r="AD30" i="12"/>
  <c r="G22" i="11"/>
  <c r="I22" i="11"/>
  <c r="P25" i="11"/>
  <c r="J22" i="11"/>
  <c r="K22" i="11"/>
  <c r="L22" i="11"/>
  <c r="J23" i="11"/>
  <c r="K23" i="11"/>
  <c r="L23" i="11"/>
  <c r="J24" i="11"/>
  <c r="K24" i="11"/>
  <c r="L24" i="11"/>
  <c r="L25" i="11"/>
  <c r="M25" i="11"/>
  <c r="N25" i="11"/>
  <c r="O25" i="11"/>
  <c r="Q25" i="11"/>
  <c r="D5" i="9"/>
  <c r="I70" i="11"/>
  <c r="AG98" i="12"/>
  <c r="AC81" i="12"/>
  <c r="FR22" i="4"/>
  <c r="AD28" i="12"/>
  <c r="AD29" i="12"/>
  <c r="FN22" i="4"/>
  <c r="FY22" i="4"/>
  <c r="FQ22" i="4"/>
  <c r="FS22" i="4"/>
  <c r="FK22" i="4"/>
  <c r="FX22" i="4"/>
  <c r="FU22" i="4"/>
  <c r="FM22" i="4"/>
  <c r="FP22" i="4"/>
  <c r="EZ13" i="4"/>
  <c r="AK10" i="5"/>
  <c r="AC13" i="5"/>
  <c r="O13" i="4"/>
  <c r="AE16" i="5"/>
  <c r="BB13" i="4"/>
  <c r="AK13" i="4"/>
  <c r="AD17" i="5"/>
  <c r="AG13" i="5"/>
  <c r="CI13" i="4"/>
  <c r="K13" i="4"/>
  <c r="AC9" i="5"/>
  <c r="AK14" i="5"/>
  <c r="FD13" i="4"/>
  <c r="GK13" i="4"/>
  <c r="AM11" i="5"/>
  <c r="AK3" i="5"/>
  <c r="ES13" i="4"/>
  <c r="AO13" i="4"/>
  <c r="AE3" i="5"/>
  <c r="FA13" i="4"/>
  <c r="AK11" i="5"/>
  <c r="AE13" i="5"/>
  <c r="AY13" i="4"/>
  <c r="BM13" i="4"/>
  <c r="AJ11" i="5"/>
  <c r="GH13" i="4"/>
  <c r="BO13" i="4"/>
  <c r="AM9" i="5"/>
  <c r="DO13" i="4"/>
  <c r="AI17" i="5"/>
  <c r="DW13" i="4"/>
  <c r="AI4" i="5"/>
  <c r="DJ13" i="4"/>
  <c r="BU13" i="4"/>
  <c r="AF17" i="5"/>
  <c r="AM16" i="5"/>
  <c r="GP13" i="4"/>
  <c r="C67" i="4"/>
  <c r="C69" i="4"/>
  <c r="C11" i="4"/>
  <c r="C12" i="4"/>
  <c r="C3" i="9"/>
  <c r="AC12" i="5"/>
  <c r="N13" i="4"/>
  <c r="AC4" i="5"/>
  <c r="F13" i="4"/>
  <c r="FZ67" i="4"/>
  <c r="FZ69" i="4"/>
  <c r="FZ11" i="4"/>
  <c r="FZ12" i="4"/>
  <c r="B13" i="9"/>
  <c r="EP67" i="4"/>
  <c r="EP69" i="4"/>
  <c r="EP11" i="4"/>
  <c r="EP12" i="4"/>
  <c r="B11" i="9"/>
  <c r="BE67" i="4"/>
  <c r="BE69" i="4"/>
  <c r="BE11" i="4"/>
  <c r="BE12" i="4"/>
  <c r="C6" i="9"/>
  <c r="BV67" i="4"/>
  <c r="BV69" i="4"/>
  <c r="BV11" i="4"/>
  <c r="BV12" i="4"/>
  <c r="B7" i="9"/>
  <c r="DX67" i="4"/>
  <c r="DX69" i="4"/>
  <c r="DX11" i="4"/>
  <c r="DX12" i="4"/>
  <c r="B10" i="9"/>
  <c r="AM67" i="4"/>
  <c r="AM69" i="4"/>
  <c r="AM11" i="4"/>
  <c r="AM12" i="4"/>
  <c r="C5" i="9"/>
  <c r="AJ17" i="5"/>
  <c r="EO13" i="4"/>
  <c r="AK7" i="5"/>
  <c r="EW13" i="4"/>
  <c r="AF7" i="5"/>
  <c r="BK13" i="4"/>
  <c r="AK6" i="5"/>
  <c r="EV13" i="4"/>
  <c r="AD6" i="5"/>
  <c r="Z13" i="4"/>
  <c r="AF4" i="5"/>
  <c r="BH13" i="4"/>
  <c r="BZ13" i="4"/>
  <c r="G2" i="4"/>
  <c r="EU2" i="4"/>
  <c r="AF16" i="12"/>
  <c r="E7" i="14"/>
  <c r="E13" i="14"/>
  <c r="E8" i="14"/>
  <c r="E6" i="14"/>
  <c r="AG31" i="12"/>
  <c r="AG21" i="12"/>
  <c r="AD42" i="12"/>
  <c r="AG20" i="12"/>
  <c r="AG42" i="12"/>
  <c r="AD19" i="12"/>
  <c r="D51" i="14"/>
  <c r="AG3" i="5"/>
  <c r="BY13" i="4"/>
  <c r="AG5" i="5"/>
  <c r="BW39" i="4"/>
  <c r="BW67" i="4"/>
  <c r="BW69" i="4"/>
  <c r="BW11" i="4"/>
  <c r="BW12" i="4"/>
  <c r="C7" i="9"/>
  <c r="CD13" i="4"/>
  <c r="AG8" i="5"/>
  <c r="AG15" i="5"/>
  <c r="CK13" i="4"/>
  <c r="AG14" i="5"/>
  <c r="CJ13" i="4"/>
  <c r="CM13" i="4"/>
  <c r="AG17" i="5"/>
  <c r="AG16" i="5"/>
  <c r="CL13" i="4"/>
  <c r="AG4" i="5"/>
  <c r="P9" i="11"/>
  <c r="J7" i="11"/>
  <c r="K7" i="11"/>
  <c r="L7" i="11"/>
  <c r="J9" i="11"/>
  <c r="K9" i="11"/>
  <c r="L9" i="11"/>
  <c r="M9" i="11"/>
  <c r="N9" i="11"/>
  <c r="O9" i="11"/>
  <c r="Q9" i="11"/>
  <c r="D3" i="9"/>
  <c r="P17" i="11"/>
  <c r="L14" i="11"/>
  <c r="J15" i="11"/>
  <c r="K15" i="11"/>
  <c r="L15" i="11"/>
  <c r="L16" i="11"/>
  <c r="J17" i="11"/>
  <c r="K17" i="11"/>
  <c r="L17" i="11"/>
  <c r="M17" i="11"/>
  <c r="N17" i="11"/>
  <c r="O17" i="11"/>
  <c r="Q17" i="11"/>
  <c r="D4" i="9"/>
  <c r="P65" i="11"/>
  <c r="J62" i="11"/>
  <c r="K62" i="11"/>
  <c r="L62" i="11"/>
  <c r="J63" i="11"/>
  <c r="K63" i="11"/>
  <c r="L63" i="11"/>
  <c r="J64" i="11"/>
  <c r="K64" i="11"/>
  <c r="L64" i="11"/>
  <c r="J65" i="11"/>
  <c r="K65" i="11"/>
  <c r="L65" i="11"/>
  <c r="M65" i="11"/>
  <c r="N65" i="11"/>
  <c r="O65" i="11"/>
  <c r="Q65" i="11"/>
  <c r="D10" i="9"/>
  <c r="J71" i="11"/>
  <c r="K71" i="11"/>
  <c r="J72" i="11"/>
  <c r="K72" i="11"/>
  <c r="P73" i="11"/>
  <c r="L70" i="11"/>
  <c r="L71" i="11"/>
  <c r="L72" i="11"/>
  <c r="J73" i="11"/>
  <c r="K73" i="11"/>
  <c r="L73" i="11"/>
  <c r="M73" i="11"/>
  <c r="N73" i="11"/>
  <c r="O73" i="11"/>
  <c r="Q73" i="11"/>
  <c r="D11" i="9"/>
  <c r="G38" i="11"/>
  <c r="I38" i="11"/>
  <c r="AD16" i="5"/>
  <c r="AJ13" i="4"/>
  <c r="AE12" i="5"/>
  <c r="AX13" i="4"/>
  <c r="AA13" i="4"/>
  <c r="AD7" i="5"/>
  <c r="CA13" i="4"/>
  <c r="AM6" i="5"/>
  <c r="GF13" i="4"/>
  <c r="AF16" i="5"/>
  <c r="AI16" i="5"/>
  <c r="AJ16" i="5"/>
  <c r="AE6" i="5"/>
  <c r="AR13" i="4"/>
  <c r="AM7" i="5"/>
  <c r="GG13" i="4"/>
  <c r="AK12" i="5"/>
  <c r="FB13" i="4"/>
  <c r="DK13" i="4"/>
  <c r="AI5" i="5"/>
  <c r="AK8" i="5"/>
  <c r="EX13" i="4"/>
  <c r="AE15" i="5"/>
  <c r="BA13" i="4"/>
  <c r="AF3" i="5"/>
  <c r="BG13" i="4"/>
  <c r="AJ15" i="5"/>
  <c r="EM13" i="4"/>
  <c r="AK5" i="5"/>
  <c r="EU13" i="4"/>
  <c r="AJ3" i="5"/>
  <c r="EA13" i="4"/>
  <c r="P13" i="4"/>
  <c r="AC14" i="5"/>
  <c r="AE14" i="5"/>
  <c r="AD3" i="5"/>
  <c r="W13" i="4"/>
  <c r="EC13" i="4"/>
  <c r="AJ5" i="5"/>
  <c r="AC7" i="5"/>
  <c r="I13" i="4"/>
  <c r="AC5" i="5"/>
  <c r="G13" i="4"/>
  <c r="AM4" i="5"/>
  <c r="GD13" i="4"/>
  <c r="AC10" i="5"/>
  <c r="L13" i="4"/>
  <c r="AI15" i="5"/>
  <c r="DU13" i="4"/>
  <c r="AE4" i="5"/>
  <c r="AP13" i="4"/>
  <c r="AJ6" i="5"/>
  <c r="ED13" i="4"/>
  <c r="AE8" i="5"/>
  <c r="AT13" i="4"/>
  <c r="AZ13" i="4"/>
  <c r="BJ13" i="4"/>
  <c r="AF6" i="5"/>
  <c r="AF5" i="5"/>
  <c r="BI13" i="4"/>
  <c r="AM17" i="5"/>
  <c r="GQ13" i="4"/>
  <c r="DL13" i="4"/>
  <c r="AI6" i="5"/>
  <c r="BT13" i="4"/>
  <c r="AJ10" i="5"/>
  <c r="EH13" i="4"/>
  <c r="AF15" i="5"/>
  <c r="BS13" i="4"/>
  <c r="AI10" i="5"/>
  <c r="DP13" i="4"/>
  <c r="AI12" i="5"/>
  <c r="DR13" i="4"/>
  <c r="EN13" i="4"/>
  <c r="AM5" i="5"/>
  <c r="GE13" i="4"/>
  <c r="AE7" i="5"/>
  <c r="AS13" i="4"/>
  <c r="AF12" i="5"/>
  <c r="BP13" i="4"/>
  <c r="DV13" i="4"/>
  <c r="AD5" i="5"/>
  <c r="Y13" i="4"/>
  <c r="AF8" i="5"/>
  <c r="BL13" i="4"/>
  <c r="AJ12" i="5"/>
  <c r="EJ13" i="4"/>
  <c r="AD8" i="5"/>
  <c r="AB13" i="4"/>
  <c r="AG11" i="5"/>
  <c r="CG13" i="4"/>
  <c r="AG12" i="5"/>
  <c r="CH13" i="4"/>
  <c r="AG7" i="5"/>
  <c r="CC13" i="4"/>
  <c r="AG6" i="5"/>
  <c r="CB13" i="4"/>
  <c r="CF13" i="4"/>
  <c r="AG10" i="5"/>
  <c r="AG9" i="5"/>
  <c r="CE13" i="4"/>
  <c r="K38" i="11"/>
  <c r="J38" i="11"/>
  <c r="L38" i="11"/>
  <c r="I36" i="11"/>
  <c r="G36" i="11"/>
  <c r="I41" i="11"/>
  <c r="G41" i="11"/>
  <c r="I40" i="11"/>
  <c r="G40" i="11"/>
  <c r="G37" i="11"/>
  <c r="I37" i="11"/>
  <c r="K34" i="11"/>
  <c r="J34" i="11"/>
  <c r="L34" i="11"/>
  <c r="J35" i="11"/>
  <c r="K35" i="11"/>
  <c r="L35" i="11"/>
  <c r="G39" i="11"/>
  <c r="I39" i="11"/>
  <c r="AC54" i="12"/>
  <c r="G47" i="11"/>
  <c r="D3" i="14"/>
  <c r="E56" i="14"/>
  <c r="G53" i="11"/>
  <c r="I53" i="11"/>
  <c r="I52" i="11"/>
  <c r="G52" i="11"/>
  <c r="G57" i="11"/>
  <c r="I57" i="11"/>
  <c r="I51" i="11"/>
  <c r="G51" i="11"/>
  <c r="G55" i="11"/>
  <c r="I55" i="11"/>
  <c r="G50" i="11"/>
  <c r="I50" i="11"/>
  <c r="I56" i="11"/>
  <c r="P57" i="11"/>
  <c r="Q57" i="11"/>
  <c r="D9" i="9"/>
  <c r="G56" i="11"/>
  <c r="G54" i="11"/>
  <c r="I88" i="11"/>
  <c r="G88" i="11"/>
  <c r="I89" i="11"/>
  <c r="G89" i="11"/>
  <c r="E46" i="14"/>
  <c r="AG67" i="12"/>
  <c r="AG57" i="12"/>
  <c r="CO67" i="4"/>
  <c r="CO69" i="4"/>
  <c r="CO11" i="4"/>
  <c r="CO12" i="4"/>
  <c r="C8" i="9"/>
  <c r="KM6" i="4"/>
  <c r="AF68" i="12"/>
  <c r="D39" i="14"/>
  <c r="AF94" i="12"/>
  <c r="AF58" i="12"/>
  <c r="AI58" i="12"/>
  <c r="CR28" i="4"/>
  <c r="CW28" i="4"/>
  <c r="DC28" i="4"/>
  <c r="CT40" i="4"/>
  <c r="CZ40" i="4"/>
  <c r="DD40" i="4"/>
  <c r="KS4" i="4"/>
  <c r="D19" i="9"/>
  <c r="CY40" i="4"/>
  <c r="D43" i="14"/>
  <c r="D53" i="14"/>
  <c r="DE28" i="4"/>
  <c r="CS28" i="4"/>
  <c r="CY28" i="4"/>
  <c r="DD28" i="4"/>
  <c r="CQ40" i="4"/>
  <c r="CU40" i="4"/>
  <c r="DA40" i="4"/>
  <c r="DE40" i="4"/>
  <c r="KM4" i="4"/>
  <c r="AC68" i="12"/>
  <c r="AC70" i="12"/>
  <c r="AF87" i="12"/>
  <c r="D41" i="14"/>
  <c r="AF57" i="12"/>
  <c r="CQ28" i="4"/>
  <c r="CV28" i="4"/>
  <c r="CS40" i="4"/>
  <c r="CX40" i="4"/>
  <c r="DC40" i="4"/>
  <c r="KM7" i="4"/>
  <c r="G43" i="11"/>
  <c r="I43" i="11"/>
  <c r="I42" i="11"/>
  <c r="G42" i="11"/>
  <c r="G49" i="11"/>
  <c r="I49" i="11"/>
  <c r="G46" i="11"/>
  <c r="I46" i="11"/>
  <c r="I45" i="11"/>
  <c r="G45" i="11"/>
  <c r="G48" i="11"/>
  <c r="I48" i="11"/>
  <c r="I44" i="11"/>
  <c r="G44" i="11"/>
  <c r="AD67" i="12"/>
  <c r="AD15" i="12"/>
  <c r="AJ15" i="12"/>
  <c r="AD94" i="12"/>
  <c r="E52" i="14"/>
  <c r="AG55" i="12"/>
  <c r="E33" i="14"/>
  <c r="AD85" i="12"/>
  <c r="AG84" i="12"/>
  <c r="E44" i="14"/>
  <c r="E2" i="14"/>
  <c r="KP7" i="4"/>
  <c r="KR7" i="4"/>
  <c r="C22" i="9"/>
  <c r="FH45" i="4"/>
  <c r="KP4" i="4"/>
  <c r="KR4" i="4"/>
  <c r="C19" i="9"/>
  <c r="KP6" i="4"/>
  <c r="KR6" i="4"/>
  <c r="C21" i="9"/>
  <c r="FH39" i="4"/>
  <c r="FI39" i="4"/>
  <c r="FL28" i="4"/>
  <c r="I79" i="11"/>
  <c r="G79" i="11"/>
  <c r="I80" i="11"/>
  <c r="G80" i="11"/>
  <c r="K80" i="11"/>
  <c r="G77" i="11"/>
  <c r="J77" i="11"/>
  <c r="K77" i="11"/>
  <c r="L77" i="11"/>
  <c r="I77" i="11"/>
  <c r="AD34" i="12"/>
  <c r="AG35" i="12"/>
  <c r="AG22" i="12"/>
  <c r="AG33" i="12"/>
  <c r="E18" i="14"/>
  <c r="AF70" i="12"/>
  <c r="AI70" i="12"/>
  <c r="AG43" i="12"/>
  <c r="AC72" i="12"/>
  <c r="AC71" i="12"/>
  <c r="AF73" i="12"/>
  <c r="AF74" i="12"/>
  <c r="AC112" i="12"/>
  <c r="D32" i="14"/>
  <c r="AC82" i="12"/>
  <c r="AC110" i="12"/>
  <c r="AD22" i="12"/>
  <c r="AD33" i="12"/>
  <c r="AJ33" i="12"/>
  <c r="AD41" i="12"/>
  <c r="AJ41" i="12"/>
  <c r="AD35" i="12"/>
  <c r="AG99" i="12"/>
  <c r="AC69" i="12"/>
  <c r="AI69" i="12"/>
  <c r="AG29" i="12"/>
  <c r="AJ29" i="12"/>
  <c r="E55" i="14"/>
  <c r="AF54" i="12"/>
  <c r="AC73" i="12"/>
  <c r="AF82" i="12"/>
  <c r="AF80" i="12"/>
  <c r="AF56" i="12"/>
  <c r="I81" i="11"/>
  <c r="G81" i="11"/>
  <c r="I76" i="11"/>
  <c r="G76" i="11"/>
  <c r="G78" i="11"/>
  <c r="K78" i="11"/>
  <c r="I78" i="11"/>
  <c r="G74" i="11"/>
  <c r="I74" i="11"/>
  <c r="G75" i="11"/>
  <c r="J75" i="11"/>
  <c r="K75" i="11"/>
  <c r="L75" i="11"/>
  <c r="D65" i="14"/>
  <c r="AG54" i="12"/>
  <c r="E62" i="14"/>
  <c r="AF44" i="12"/>
  <c r="AI44" i="12"/>
  <c r="AC113" i="12"/>
  <c r="J80" i="11"/>
  <c r="L80" i="11"/>
  <c r="D5" i="14"/>
  <c r="AJ84" i="12"/>
  <c r="AD112" i="12"/>
  <c r="AJ112" i="12"/>
  <c r="AF18" i="12"/>
  <c r="AI18" i="12"/>
  <c r="AF98" i="12"/>
  <c r="AC98" i="12"/>
  <c r="AC46" i="12"/>
  <c r="AF41" i="12"/>
  <c r="FH67" i="4"/>
  <c r="FI67" i="4"/>
  <c r="KL5" i="4"/>
  <c r="LC5" i="4"/>
  <c r="LC3" i="4"/>
  <c r="KL3" i="4"/>
  <c r="KO3" i="4"/>
  <c r="KQ3" i="4"/>
  <c r="B18" i="9"/>
  <c r="LC6" i="4"/>
  <c r="KS6" i="4"/>
  <c r="D21" i="9"/>
  <c r="KL6" i="4"/>
  <c r="KO6" i="4"/>
  <c r="KQ6" i="4"/>
  <c r="B21" i="9"/>
  <c r="KS5" i="4"/>
  <c r="D20" i="9"/>
  <c r="E51" i="14"/>
  <c r="E65" i="14"/>
  <c r="E57" i="14"/>
  <c r="E53" i="14"/>
  <c r="AD87" i="12"/>
  <c r="D25" i="14"/>
  <c r="AF34" i="12"/>
  <c r="AI34" i="12"/>
  <c r="AF48" i="12"/>
  <c r="AI48" i="12"/>
  <c r="FI68" i="4"/>
  <c r="AG83" i="12"/>
  <c r="AD83" i="12"/>
  <c r="AJ83" i="12"/>
  <c r="AG82" i="12"/>
  <c r="D6" i="14"/>
  <c r="KL4" i="4"/>
  <c r="KO4" i="4"/>
  <c r="KQ4" i="4"/>
  <c r="B19" i="9"/>
  <c r="KS3" i="4"/>
  <c r="D18" i="9"/>
  <c r="FK34" i="4"/>
  <c r="FQ34" i="4"/>
  <c r="FY34" i="4"/>
  <c r="D16" i="14"/>
  <c r="AD93" i="12"/>
  <c r="AG93" i="12"/>
  <c r="AJ93" i="12"/>
  <c r="AD95" i="12"/>
  <c r="AJ95" i="12"/>
  <c r="FO34" i="4"/>
  <c r="AD86" i="12"/>
  <c r="D23" i="14"/>
  <c r="AF32" i="12"/>
  <c r="AI32" i="12"/>
  <c r="D21" i="14"/>
  <c r="AC47" i="12"/>
  <c r="FH68" i="4"/>
  <c r="AC43" i="12"/>
  <c r="J78" i="11"/>
  <c r="L78" i="11"/>
  <c r="AG85" i="12"/>
  <c r="AJ85" i="12"/>
  <c r="AF22" i="12"/>
  <c r="D56" i="14"/>
  <c r="AF28" i="12"/>
  <c r="FM34" i="4"/>
  <c r="FU34" i="4"/>
  <c r="KS7" i="4"/>
  <c r="D22" i="9"/>
  <c r="KM3" i="4"/>
  <c r="KP3" i="4"/>
  <c r="KR3" i="4"/>
  <c r="C18" i="9"/>
  <c r="AG96" i="12"/>
  <c r="AJ96" i="12"/>
  <c r="AD18" i="12"/>
  <c r="AJ18" i="12"/>
  <c r="AF47" i="12"/>
  <c r="AF45" i="12"/>
  <c r="AF43" i="12"/>
  <c r="D14" i="14"/>
  <c r="AC45" i="12"/>
  <c r="AC28" i="12"/>
  <c r="AC19" i="12"/>
  <c r="AI19" i="12"/>
  <c r="KL7" i="4"/>
  <c r="KO7" i="4"/>
  <c r="KQ7" i="4"/>
  <c r="B22" i="9"/>
  <c r="AG86" i="12"/>
  <c r="AG87" i="12"/>
  <c r="FN34" i="4"/>
  <c r="FW34" i="4"/>
  <c r="KM5" i="4"/>
  <c r="KP5" i="4"/>
  <c r="KR5" i="4"/>
  <c r="C20" i="9"/>
  <c r="FT34" i="4"/>
  <c r="D2" i="14"/>
  <c r="AF15" i="12"/>
  <c r="AI15" i="12"/>
  <c r="AG16" i="12"/>
  <c r="AD16" i="12"/>
  <c r="KO5" i="4"/>
  <c r="KQ5" i="4"/>
  <c r="B20" i="9"/>
  <c r="AI94" i="12"/>
  <c r="GX46" i="4"/>
  <c r="AF96" i="12"/>
  <c r="AI96" i="12"/>
  <c r="HH28" i="4"/>
  <c r="GX40" i="4"/>
  <c r="HG40" i="4"/>
  <c r="GY46" i="4"/>
  <c r="GW46" i="4"/>
  <c r="AD71" i="12"/>
  <c r="AG71" i="12"/>
  <c r="E5" i="14"/>
  <c r="AF93" i="12"/>
  <c r="D19" i="14"/>
  <c r="AC41" i="12"/>
  <c r="AC42" i="12"/>
  <c r="AI42" i="12"/>
  <c r="AC87" i="12"/>
  <c r="AI87" i="12"/>
  <c r="D64" i="14"/>
  <c r="AG61" i="12"/>
  <c r="AJ61" i="12"/>
  <c r="AI113" i="12"/>
  <c r="AC21" i="12"/>
  <c r="AI21" i="12"/>
  <c r="D7" i="14"/>
  <c r="AD57" i="12"/>
  <c r="AJ57" i="12"/>
  <c r="AJ99" i="12"/>
  <c r="AD60" i="12"/>
  <c r="AG74" i="12"/>
  <c r="AF99" i="12"/>
  <c r="AI99" i="12"/>
  <c r="AD55" i="12"/>
  <c r="AG56" i="12"/>
  <c r="AC85" i="12"/>
  <c r="AJ82" i="12"/>
  <c r="D4" i="14"/>
  <c r="AC17" i="12"/>
  <c r="AI17" i="12"/>
  <c r="E31" i="14"/>
  <c r="AG59" i="12"/>
  <c r="AJ59" i="12"/>
  <c r="AG70" i="12"/>
  <c r="AG100" i="12"/>
  <c r="AJ100" i="12"/>
  <c r="AC93" i="12"/>
  <c r="AG60" i="12"/>
  <c r="AD56" i="12"/>
  <c r="AD58" i="12"/>
  <c r="D8" i="14"/>
  <c r="AG113" i="12"/>
  <c r="AJ113" i="12"/>
  <c r="AG58" i="12"/>
  <c r="AC22" i="12"/>
  <c r="AJ20" i="12"/>
  <c r="AD46" i="12"/>
  <c r="AD44" i="12"/>
  <c r="AD48" i="12"/>
  <c r="E42" i="14"/>
  <c r="AD43" i="12"/>
  <c r="AJ43" i="12"/>
  <c r="E24" i="14"/>
  <c r="AG45" i="12"/>
  <c r="AD45" i="12"/>
  <c r="AG111" i="12"/>
  <c r="AJ111" i="12"/>
  <c r="AF100" i="12"/>
  <c r="AF95" i="12"/>
  <c r="AF20" i="12"/>
  <c r="AI20" i="12"/>
  <c r="AC86" i="12"/>
  <c r="AI86" i="12"/>
  <c r="AG81" i="12"/>
  <c r="AD69" i="12"/>
  <c r="AG72" i="12"/>
  <c r="E63" i="14"/>
  <c r="E54" i="14"/>
  <c r="E3" i="14"/>
  <c r="AG97" i="12"/>
  <c r="AJ97" i="12"/>
  <c r="AI72" i="12"/>
  <c r="AD81" i="12"/>
  <c r="AG17" i="12"/>
  <c r="AJ17" i="12"/>
  <c r="AG46" i="12"/>
  <c r="E4" i="14"/>
  <c r="AD72" i="12"/>
  <c r="AG48" i="12"/>
  <c r="AD68" i="12"/>
  <c r="AG73" i="12"/>
  <c r="AJ73" i="12"/>
  <c r="AC100" i="12"/>
  <c r="AJ28" i="12"/>
  <c r="AF30" i="12"/>
  <c r="D48" i="14"/>
  <c r="AF85" i="12"/>
  <c r="AF31" i="12"/>
  <c r="AI31" i="12"/>
  <c r="E26" i="14"/>
  <c r="AJ94" i="12"/>
  <c r="AG69" i="12"/>
  <c r="AJ19" i="12"/>
  <c r="AJ110" i="12"/>
  <c r="AG44" i="12"/>
  <c r="AJ31" i="12"/>
  <c r="AG47" i="12"/>
  <c r="AJ47" i="12"/>
  <c r="E61" i="14"/>
  <c r="AG109" i="12"/>
  <c r="AJ109" i="12"/>
  <c r="AC95" i="12"/>
  <c r="AJ21" i="12"/>
  <c r="G97" i="11"/>
  <c r="I97" i="11"/>
  <c r="I93" i="11"/>
  <c r="G93" i="11"/>
  <c r="G91" i="11"/>
  <c r="I91" i="11"/>
  <c r="G92" i="11"/>
  <c r="I92" i="11"/>
  <c r="G96" i="11"/>
  <c r="I96" i="11"/>
  <c r="I90" i="11"/>
  <c r="G90" i="11"/>
  <c r="I95" i="11"/>
  <c r="G95" i="11"/>
  <c r="I94" i="11"/>
  <c r="G94" i="11"/>
  <c r="AI56" i="12"/>
  <c r="AJ42" i="12"/>
  <c r="AG34" i="12"/>
  <c r="AF29" i="12"/>
  <c r="D36" i="14"/>
  <c r="AC84" i="12"/>
  <c r="AC83" i="12"/>
  <c r="AI83" i="12"/>
  <c r="D34" i="14"/>
  <c r="AG68" i="12"/>
  <c r="AJ68" i="12"/>
  <c r="AD70" i="12"/>
  <c r="E40" i="14"/>
  <c r="AF97" i="12"/>
  <c r="AI97" i="12"/>
  <c r="AF33" i="12"/>
  <c r="AI33" i="12"/>
  <c r="AC111" i="12"/>
  <c r="AI111" i="12"/>
  <c r="D30" i="14"/>
  <c r="D63" i="14"/>
  <c r="AI81" i="12"/>
  <c r="AI74" i="12"/>
  <c r="AD80" i="12"/>
  <c r="AJ80" i="12"/>
  <c r="AG32" i="12"/>
  <c r="D45" i="14"/>
  <c r="AC29" i="12"/>
  <c r="AD74" i="12"/>
  <c r="D15" i="14"/>
  <c r="D17" i="14"/>
  <c r="D61" i="14"/>
  <c r="AJ98" i="12"/>
  <c r="AJ30" i="12"/>
  <c r="D28" i="14"/>
  <c r="AF109" i="12"/>
  <c r="AI109" i="12"/>
  <c r="AI16" i="12"/>
  <c r="AI112" i="12"/>
  <c r="AI46" i="12"/>
  <c r="AJ54" i="12"/>
  <c r="AI110" i="12"/>
  <c r="AD32" i="12"/>
  <c r="AF84" i="12"/>
  <c r="AC67" i="12"/>
  <c r="AI67" i="12"/>
  <c r="AC35" i="12"/>
  <c r="AI35" i="12"/>
  <c r="D62" i="14"/>
  <c r="AF71" i="12"/>
  <c r="D13" i="14"/>
  <c r="AF60" i="12"/>
  <c r="AI60" i="12"/>
  <c r="AC57" i="12"/>
  <c r="AI57" i="12"/>
  <c r="D54" i="14"/>
  <c r="E64" i="14"/>
  <c r="G87" i="11"/>
  <c r="I87" i="11"/>
  <c r="G84" i="11"/>
  <c r="I84" i="11"/>
  <c r="I85" i="11"/>
  <c r="G85" i="11"/>
  <c r="C108" i="12"/>
  <c r="F83" i="11"/>
  <c r="C107" i="12"/>
  <c r="C106" i="12"/>
  <c r="D107" i="12"/>
  <c r="D106" i="12"/>
  <c r="D108" i="12"/>
  <c r="G82" i="11"/>
  <c r="I82" i="11"/>
  <c r="I86" i="11"/>
  <c r="G86" i="11"/>
  <c r="AF55" i="12"/>
  <c r="AC61" i="12"/>
  <c r="AC30" i="12"/>
  <c r="AF61" i="12"/>
  <c r="AC59" i="12"/>
  <c r="AC55" i="12"/>
  <c r="AF59" i="12"/>
  <c r="AC80" i="12"/>
  <c r="AI80" i="12"/>
  <c r="K41" i="11"/>
  <c r="J41" i="11"/>
  <c r="L41" i="11"/>
  <c r="K37" i="11"/>
  <c r="K36" i="11"/>
  <c r="K39" i="11"/>
  <c r="K40" i="11"/>
  <c r="N41" i="11"/>
  <c r="J37" i="11"/>
  <c r="AJ74" i="12"/>
  <c r="J40" i="11"/>
  <c r="L40" i="11"/>
  <c r="J36" i="11"/>
  <c r="L36" i="11"/>
  <c r="AI54" i="12"/>
  <c r="J39" i="11"/>
  <c r="P41" i="11"/>
  <c r="L37" i="11"/>
  <c r="L39" i="11"/>
  <c r="M41" i="11"/>
  <c r="O41" i="11"/>
  <c r="Q41" i="11"/>
  <c r="D7" i="9"/>
  <c r="AJ34" i="12"/>
  <c r="AI71" i="12"/>
  <c r="AJ55" i="12"/>
  <c r="J47" i="11"/>
  <c r="K47" i="11"/>
  <c r="L47" i="11"/>
  <c r="AJ67" i="12"/>
  <c r="J57" i="11"/>
  <c r="K57" i="11"/>
  <c r="AJ87" i="12"/>
  <c r="K51" i="11"/>
  <c r="J51" i="11"/>
  <c r="J52" i="11"/>
  <c r="K52" i="11"/>
  <c r="K56" i="11"/>
  <c r="J56" i="11"/>
  <c r="K55" i="11"/>
  <c r="J55" i="11"/>
  <c r="J53" i="11"/>
  <c r="K53" i="11"/>
  <c r="K54" i="11"/>
  <c r="J54" i="11"/>
  <c r="J50" i="11"/>
  <c r="K50" i="11"/>
  <c r="J89" i="11"/>
  <c r="K89" i="11"/>
  <c r="L89" i="11"/>
  <c r="AI73" i="12"/>
  <c r="AJ35" i="12"/>
  <c r="AI68" i="12"/>
  <c r="K88" i="11"/>
  <c r="J88" i="11"/>
  <c r="AH9" i="5"/>
  <c r="CU13" i="4"/>
  <c r="AH7" i="5"/>
  <c r="CY13" i="4"/>
  <c r="AH11" i="5"/>
  <c r="AH10" i="5"/>
  <c r="CX13" i="4"/>
  <c r="DA13" i="4"/>
  <c r="AH13" i="5"/>
  <c r="AH4" i="5"/>
  <c r="CR13" i="4"/>
  <c r="DE13" i="4"/>
  <c r="AH17" i="5"/>
  <c r="DD13" i="4"/>
  <c r="AH16" i="5"/>
  <c r="DB13" i="4"/>
  <c r="AH14" i="5"/>
  <c r="AH8" i="5"/>
  <c r="CV13" i="4"/>
  <c r="CZ13" i="4"/>
  <c r="AH12" i="5"/>
  <c r="CQ13" i="4"/>
  <c r="AH3" i="5"/>
  <c r="AH5" i="5"/>
  <c r="CS13" i="4"/>
  <c r="AH15" i="5"/>
  <c r="DC13" i="4"/>
  <c r="AH6" i="5"/>
  <c r="CT13" i="4"/>
  <c r="J42" i="11"/>
  <c r="K42" i="11"/>
  <c r="AI43" i="12"/>
  <c r="J48" i="11"/>
  <c r="K48" i="11"/>
  <c r="K46" i="11"/>
  <c r="J46" i="11"/>
  <c r="P49" i="11"/>
  <c r="Q49" i="11"/>
  <c r="D8" i="9"/>
  <c r="J44" i="11"/>
  <c r="K44" i="11"/>
  <c r="K45" i="11"/>
  <c r="J45" i="11"/>
  <c r="AI30" i="12"/>
  <c r="AJ22" i="12"/>
  <c r="J49" i="11"/>
  <c r="K49" i="11"/>
  <c r="K43" i="11"/>
  <c r="J43" i="11"/>
  <c r="AI82" i="12"/>
  <c r="AI45" i="12"/>
  <c r="FH69" i="4"/>
  <c r="FH11" i="4"/>
  <c r="FH12" i="4"/>
  <c r="B12" i="9"/>
  <c r="AI22" i="12"/>
  <c r="AI23" i="12"/>
  <c r="AJ16" i="12"/>
  <c r="AI98" i="12"/>
  <c r="FI69" i="4"/>
  <c r="FI11" i="4"/>
  <c r="FI12" i="4"/>
  <c r="C12" i="9"/>
  <c r="AJ46" i="12"/>
  <c r="J79" i="11"/>
  <c r="K79" i="11"/>
  <c r="L79" i="11"/>
  <c r="AI47" i="12"/>
  <c r="AJ44" i="12"/>
  <c r="AI100" i="12"/>
  <c r="AJ58" i="12"/>
  <c r="P81" i="11"/>
  <c r="Q81" i="11"/>
  <c r="D12" i="9"/>
  <c r="J76" i="11"/>
  <c r="K76" i="11"/>
  <c r="K81" i="11"/>
  <c r="J81" i="11"/>
  <c r="L81" i="11"/>
  <c r="J74" i="11"/>
  <c r="K74" i="11"/>
  <c r="N81" i="11"/>
  <c r="AI41" i="12"/>
  <c r="AL10" i="5"/>
  <c r="FR13" i="4"/>
  <c r="AL12" i="5"/>
  <c r="FT13" i="4"/>
  <c r="FU13" i="4"/>
  <c r="AL13" i="5"/>
  <c r="AL9" i="5"/>
  <c r="FQ13" i="4"/>
  <c r="AJ86" i="12"/>
  <c r="FP13" i="4"/>
  <c r="AL8" i="5"/>
  <c r="AI29" i="12"/>
  <c r="AJ72" i="12"/>
  <c r="AL11" i="5"/>
  <c r="FS13" i="4"/>
  <c r="FW13" i="4"/>
  <c r="AL15" i="5"/>
  <c r="AL7" i="5"/>
  <c r="FO13" i="4"/>
  <c r="FN13" i="4"/>
  <c r="AL6" i="5"/>
  <c r="FY13" i="4"/>
  <c r="AL17" i="5"/>
  <c r="AI93" i="12"/>
  <c r="AL16" i="5"/>
  <c r="FX13" i="4"/>
  <c r="AJ48" i="12"/>
  <c r="AJ56" i="12"/>
  <c r="AL14" i="5"/>
  <c r="FV13" i="4"/>
  <c r="AI28" i="12"/>
  <c r="FK13" i="4"/>
  <c r="AL3" i="5"/>
  <c r="AL5" i="5"/>
  <c r="FM13" i="4"/>
  <c r="FL13" i="4"/>
  <c r="AL4" i="5"/>
  <c r="AN3" i="5"/>
  <c r="GU13" i="4"/>
  <c r="HH13" i="4"/>
  <c r="AN16" i="5"/>
  <c r="AJ70" i="12"/>
  <c r="AI85" i="12"/>
  <c r="AN15" i="5"/>
  <c r="HG13" i="4"/>
  <c r="AN11" i="5"/>
  <c r="HC13" i="4"/>
  <c r="AN4" i="5"/>
  <c r="GV13" i="4"/>
  <c r="HB13" i="4"/>
  <c r="AN10" i="5"/>
  <c r="GY13" i="4"/>
  <c r="AN7" i="5"/>
  <c r="AJ60" i="12"/>
  <c r="HD13" i="4"/>
  <c r="AN12" i="5"/>
  <c r="HI13" i="4"/>
  <c r="AN17" i="5"/>
  <c r="AJ81" i="12"/>
  <c r="AJ45" i="12"/>
  <c r="HA13" i="4"/>
  <c r="AN9" i="5"/>
  <c r="HF13" i="4"/>
  <c r="AN14" i="5"/>
  <c r="AI95" i="12"/>
  <c r="AJ71" i="12"/>
  <c r="AJ69" i="12"/>
  <c r="AJ101" i="12"/>
  <c r="AL101" i="12"/>
  <c r="AL102" i="12"/>
  <c r="E101" i="12"/>
  <c r="AI84" i="12"/>
  <c r="AJ32" i="12"/>
  <c r="J90" i="11"/>
  <c r="K90" i="11"/>
  <c r="K94" i="11"/>
  <c r="J94" i="11"/>
  <c r="J96" i="11"/>
  <c r="K96" i="11"/>
  <c r="AI61" i="12"/>
  <c r="AI59" i="12"/>
  <c r="J95" i="11"/>
  <c r="K95" i="11"/>
  <c r="P97" i="11"/>
  <c r="L90" i="11"/>
  <c r="J91" i="11"/>
  <c r="K91" i="11"/>
  <c r="L91" i="11"/>
  <c r="J92" i="11"/>
  <c r="K92" i="11"/>
  <c r="L92" i="11"/>
  <c r="J93" i="11"/>
  <c r="K93" i="11"/>
  <c r="L93" i="11"/>
  <c r="L94" i="11"/>
  <c r="L95" i="11"/>
  <c r="L96" i="11"/>
  <c r="J97" i="11"/>
  <c r="K97" i="11"/>
  <c r="L97" i="11"/>
  <c r="M97" i="11"/>
  <c r="N97" i="11"/>
  <c r="O97" i="11"/>
  <c r="Q97" i="11"/>
  <c r="D14" i="9"/>
  <c r="J85" i="11"/>
  <c r="K85" i="11"/>
  <c r="K86" i="11"/>
  <c r="J86" i="11"/>
  <c r="L86" i="11"/>
  <c r="AG108" i="12"/>
  <c r="E60" i="14"/>
  <c r="AD108" i="12"/>
  <c r="AF107" i="12"/>
  <c r="D59" i="14"/>
  <c r="AC107" i="12"/>
  <c r="J87" i="11"/>
  <c r="K87" i="11"/>
  <c r="AF106" i="12"/>
  <c r="D58" i="14"/>
  <c r="AC106" i="12"/>
  <c r="J82" i="11"/>
  <c r="K82" i="11"/>
  <c r="E58" i="14"/>
  <c r="AG106" i="12"/>
  <c r="AD106" i="12"/>
  <c r="G83" i="11"/>
  <c r="I83" i="11"/>
  <c r="P89" i="11"/>
  <c r="Q89" i="11"/>
  <c r="D13" i="9"/>
  <c r="AI55" i="12"/>
  <c r="AD107" i="12"/>
  <c r="AG107" i="12"/>
  <c r="E59" i="14"/>
  <c r="AF108" i="12"/>
  <c r="D60" i="14"/>
  <c r="AC108" i="12"/>
  <c r="J84" i="11"/>
  <c r="K84" i="11"/>
  <c r="L43" i="11"/>
  <c r="L45" i="11"/>
  <c r="AJ36" i="12"/>
  <c r="AL36" i="12"/>
  <c r="AL37" i="12"/>
  <c r="C4" i="10"/>
  <c r="F4" i="10"/>
  <c r="L52" i="11"/>
  <c r="AJ23" i="12"/>
  <c r="AL23" i="12"/>
  <c r="AL24" i="12"/>
  <c r="C3" i="10"/>
  <c r="F3" i="10"/>
  <c r="AI75" i="12"/>
  <c r="L50" i="11"/>
  <c r="L53" i="11"/>
  <c r="L54" i="11"/>
  <c r="L55" i="11"/>
  <c r="AI101" i="12"/>
  <c r="N57" i="11"/>
  <c r="L56" i="11"/>
  <c r="L51" i="11"/>
  <c r="L57" i="11"/>
  <c r="L88" i="11"/>
  <c r="L87" i="11"/>
  <c r="CW13" i="4"/>
  <c r="L48" i="11"/>
  <c r="L49" i="11"/>
  <c r="L46" i="11"/>
  <c r="N49" i="11"/>
  <c r="L44" i="11"/>
  <c r="L42" i="11"/>
  <c r="M49" i="11"/>
  <c r="AB7" i="5"/>
  <c r="AA7" i="5"/>
  <c r="N7" i="5"/>
  <c r="AB11" i="5"/>
  <c r="AA11" i="5"/>
  <c r="N11" i="5"/>
  <c r="AB17" i="5"/>
  <c r="AA17" i="5"/>
  <c r="N17" i="5"/>
  <c r="AB16" i="5"/>
  <c r="AA16" i="5"/>
  <c r="N16" i="5"/>
  <c r="AI36" i="12"/>
  <c r="AJ62" i="12"/>
  <c r="AL62" i="12"/>
  <c r="AL63" i="12"/>
  <c r="E62" i="12"/>
  <c r="AI49" i="12"/>
  <c r="AJ88" i="12"/>
  <c r="AL88" i="12"/>
  <c r="AL89" i="12"/>
  <c r="E88" i="12"/>
  <c r="AI88" i="12"/>
  <c r="L74" i="11"/>
  <c r="L76" i="11"/>
  <c r="AI107" i="12"/>
  <c r="AJ49" i="12"/>
  <c r="AL49" i="12"/>
  <c r="AL50" i="12"/>
  <c r="C5" i="10"/>
  <c r="F5" i="10"/>
  <c r="AB3" i="5"/>
  <c r="AA3" i="5"/>
  <c r="N3" i="5"/>
  <c r="AB9" i="5"/>
  <c r="AA9" i="5"/>
  <c r="N9" i="5"/>
  <c r="AB12" i="5"/>
  <c r="AA12" i="5"/>
  <c r="N12" i="5"/>
  <c r="AB14" i="5"/>
  <c r="AA14" i="5"/>
  <c r="N14" i="5"/>
  <c r="AB10" i="5"/>
  <c r="AA10" i="5"/>
  <c r="N10" i="5"/>
  <c r="AB4" i="5"/>
  <c r="AA4" i="5"/>
  <c r="N4" i="5"/>
  <c r="AB15" i="5"/>
  <c r="AA15" i="5"/>
  <c r="N15" i="5"/>
  <c r="E23" i="12"/>
  <c r="C6" i="10"/>
  <c r="F6" i="10"/>
  <c r="GW13" i="4"/>
  <c r="AN5" i="5"/>
  <c r="AB5" i="5"/>
  <c r="AA5" i="5"/>
  <c r="N5" i="5"/>
  <c r="AJ75" i="12"/>
  <c r="AL75" i="12"/>
  <c r="AL76" i="12"/>
  <c r="AN13" i="5"/>
  <c r="AB13" i="5"/>
  <c r="AA13" i="5"/>
  <c r="N13" i="5"/>
  <c r="HE13" i="4"/>
  <c r="GZ13" i="4"/>
  <c r="AN8" i="5"/>
  <c r="AB8" i="5"/>
  <c r="AA8" i="5"/>
  <c r="N8" i="5"/>
  <c r="AN6" i="5"/>
  <c r="AB6" i="5"/>
  <c r="AA6" i="5"/>
  <c r="N6" i="5"/>
  <c r="GX13" i="4"/>
  <c r="E36" i="12"/>
  <c r="C9" i="10"/>
  <c r="F9" i="10"/>
  <c r="AI62" i="12"/>
  <c r="E49" i="12"/>
  <c r="AI108" i="12"/>
  <c r="AJ107" i="12"/>
  <c r="AJ106" i="12"/>
  <c r="AJ108" i="12"/>
  <c r="AJ114" i="12"/>
  <c r="AL114" i="12"/>
  <c r="AL115" i="12"/>
  <c r="L82" i="11"/>
  <c r="K83" i="11"/>
  <c r="N89" i="11"/>
  <c r="J83" i="11"/>
  <c r="L83" i="11"/>
  <c r="AI106" i="12"/>
  <c r="AI114" i="12"/>
  <c r="L84" i="11"/>
  <c r="L85" i="11"/>
  <c r="M57" i="11"/>
  <c r="O57" i="11"/>
  <c r="C8" i="10"/>
  <c r="F8" i="10"/>
  <c r="M89" i="11"/>
  <c r="O89" i="11"/>
  <c r="O49" i="11"/>
  <c r="M81" i="11"/>
  <c r="O81" i="11"/>
  <c r="C7" i="10"/>
  <c r="F7" i="10"/>
  <c r="E75" i="12"/>
  <c r="E114" i="12"/>
  <c r="C10" i="10"/>
  <c r="F10" i="10"/>
</calcChain>
</file>

<file path=xl/comments1.xml><?xml version="1.0" encoding="utf-8"?>
<comments xmlns="http://schemas.openxmlformats.org/spreadsheetml/2006/main">
  <authors>
    <author>Chris Fichtel</author>
  </authors>
  <commentList>
    <comment ref="A38" authorId="0" shapeId="0">
      <text>
        <r>
          <rPr>
            <sz val="11"/>
            <color theme="1"/>
            <rFont val="Calibri"/>
            <family val="2"/>
            <scheme val="minor"/>
          </rPr>
          <t>I suggest adding Soldier Meadows as TNC has worked here before with some success and we are working there again now with BLM and FWS.  It is one of 7 priority spring systems.  Also, Great Basin L&amp;W and Summit Lake Tribe are trying to acquire the remainder of the Soldier Meadows Ranch.</t>
        </r>
      </text>
    </comment>
  </commentList>
</comments>
</file>

<file path=xl/comments2.xml><?xml version="1.0" encoding="utf-8"?>
<comments xmlns="http://schemas.openxmlformats.org/spreadsheetml/2006/main">
  <authors>
    <author>Greg Low</author>
  </authors>
  <commentList>
    <comment ref="C2" authorId="0" shapeId="0">
      <text>
        <r>
          <rPr>
            <sz val="11"/>
            <color theme="1"/>
            <rFont val="Calibri"/>
            <family val="2"/>
            <scheme val="minor"/>
          </rPr>
          <t xml:space="preserve">Future Forecast No Action:  The projected rating of the KEA in 10 years assuming continuation of current circumstances and likely trends (i.e., no additional management action)
</t>
        </r>
      </text>
    </comment>
    <comment ref="U2" authorId="0" shapeId="0">
      <text>
        <r>
          <rPr>
            <sz val="11"/>
            <color theme="1"/>
            <rFont val="Calibri"/>
            <family val="2"/>
            <scheme val="minor"/>
          </rPr>
          <t xml:space="preserve">Future Forecast No Action:  The projected rating of the KEA in 10 years assuming continuation of current circumstances and likely trends (i.e., no additional management action)
</t>
        </r>
      </text>
    </comment>
    <comment ref="AM2" authorId="0" shapeId="0">
      <text>
        <r>
          <rPr>
            <sz val="11"/>
            <color theme="1"/>
            <rFont val="Calibri"/>
            <family val="2"/>
            <scheme val="minor"/>
          </rPr>
          <t xml:space="preserve">Future Forecast No Action:  The projected rating of the KEA in 10 years assuming continuation of current circumstances and likely trends (i.e., no additional management action)
</t>
        </r>
      </text>
    </comment>
    <comment ref="BE2" authorId="0" shapeId="0">
      <text>
        <r>
          <rPr>
            <sz val="11"/>
            <color theme="1"/>
            <rFont val="Calibri"/>
            <family val="2"/>
            <scheme val="minor"/>
          </rPr>
          <t xml:space="preserve">Future Forecast No Action:  The projected rating of the KEA in 10 years assuming continuation of current circumstances and likely trends (i.e., no additional management action)
</t>
        </r>
      </text>
    </comment>
    <comment ref="BW2" authorId="0" shapeId="0">
      <text>
        <r>
          <rPr>
            <sz val="11"/>
            <color theme="1"/>
            <rFont val="Calibri"/>
            <family val="2"/>
            <scheme val="minor"/>
          </rPr>
          <t xml:space="preserve">Future Forecast No Action:  The projected rating of the KEA in 10 years assuming continuation of current circumstances and likely trends (i.e., no additional management action)
</t>
        </r>
      </text>
    </comment>
    <comment ref="CO2" authorId="0" shapeId="0">
      <text>
        <r>
          <rPr>
            <sz val="11"/>
            <color theme="1"/>
            <rFont val="Calibri"/>
            <family val="2"/>
            <scheme val="minor"/>
          </rPr>
          <t xml:space="preserve">Future Forecast No Action:  The projected rating of the KEA in 10 years assuming continuation of current circumstances and likely trends (i.e., no additional management action)
</t>
        </r>
      </text>
    </comment>
    <comment ref="DG2" authorId="0" shapeId="0">
      <text>
        <r>
          <rPr>
            <sz val="11"/>
            <color theme="1"/>
            <rFont val="Calibri"/>
            <family val="2"/>
            <scheme val="minor"/>
          </rPr>
          <t xml:space="preserve">Future Forecast No Action:  The projected rating of the KEA in 10 years assuming continuation of current circumstances and likely trends (i.e., no additional management action)
</t>
        </r>
      </text>
    </comment>
    <comment ref="DY2" authorId="0" shapeId="0">
      <text>
        <r>
          <rPr>
            <sz val="11"/>
            <color theme="1"/>
            <rFont val="Calibri"/>
            <family val="2"/>
            <scheme val="minor"/>
          </rPr>
          <t xml:space="preserve">Future Forecast No Action:  The projected rating of the KEA in 10 years assuming continuation of current circumstances and likely trends (i.e., no additional management action)
</t>
        </r>
      </text>
    </comment>
    <comment ref="EQ2" authorId="0" shapeId="0">
      <text>
        <r>
          <rPr>
            <sz val="11"/>
            <color theme="1"/>
            <rFont val="Calibri"/>
            <family val="2"/>
            <scheme val="minor"/>
          </rPr>
          <t xml:space="preserve">Future Forecast No Action:  The projected rating of the KEA in 10 years assuming continuation of current circumstances and likely trends (i.e., no additional management action)
</t>
        </r>
      </text>
    </comment>
    <comment ref="FI2" authorId="0" shapeId="0">
      <text>
        <r>
          <rPr>
            <sz val="11"/>
            <color theme="1"/>
            <rFont val="Calibri"/>
            <family val="2"/>
            <scheme val="minor"/>
          </rPr>
          <t xml:space="preserve">Future Forecast No Action:  The projected rating of the KEA in 10 years assuming continuation of current circumstances and likely trends (i.e., no additional management action)
</t>
        </r>
      </text>
    </comment>
    <comment ref="GA2" authorId="0" shapeId="0">
      <text>
        <r>
          <rPr>
            <sz val="11"/>
            <color theme="1"/>
            <rFont val="Calibri"/>
            <family val="2"/>
            <scheme val="minor"/>
          </rPr>
          <t xml:space="preserve">Future Forecast No Action:  The projected rating of the KEA in 10 years assuming continuation of current circumstances and likely trends (i.e., no additional management action)
</t>
        </r>
      </text>
    </comment>
    <comment ref="GS2" authorId="0" shapeId="0">
      <text>
        <r>
          <rPr>
            <sz val="11"/>
            <color theme="1"/>
            <rFont val="Calibri"/>
            <family val="2"/>
            <scheme val="minor"/>
          </rPr>
          <t xml:space="preserve">Future Forecast No Action:  The projected rating of the KEA in 10 years assuming continuation of current circumstances and likely trends (i.e., no additional management action)
</t>
        </r>
      </text>
    </comment>
    <comment ref="A13" authorId="0" shapeId="0">
      <text>
        <r>
          <rPr>
            <sz val="11"/>
            <color theme="1"/>
            <rFont val="Calibri"/>
            <family val="2"/>
            <scheme val="minor"/>
          </rPr>
          <t xml:space="preserve">The Threat to Target rank takes into account the intersection of the Stress rank and the Source Contribution rank for each affected KEA.  See Scoring Tab matrix.
</t>
        </r>
      </text>
    </comment>
  </commentList>
</comments>
</file>

<file path=xl/comments3.xml><?xml version="1.0" encoding="utf-8"?>
<comments xmlns="http://schemas.openxmlformats.org/spreadsheetml/2006/main">
  <authors>
    <author>Greg Low</author>
  </authors>
  <commentList>
    <comment ref="A1" authorId="0" shapeId="0">
      <text>
        <r>
          <rPr>
            <b/>
            <sz val="9"/>
            <color indexed="81"/>
            <rFont val="Tahoma"/>
            <family val="2"/>
          </rPr>
          <t>Enter up to 8 Strategic Objectives.  Objectives should "change the color on the scorecard" - either by restoring/enhancing the health of a target (improve a KEA rating) or reducing a threat (thereby improve a projected future KEA rating). 
If you want to determine each Objective's Return on Investment (ROI), please scroll down and enter Projected Future KEA Ratings if an Objective is in fact accomplished.</t>
        </r>
      </text>
    </comment>
  </commentList>
</comments>
</file>

<file path=xl/comments4.xml><?xml version="1.0" encoding="utf-8"?>
<comments xmlns="http://schemas.openxmlformats.org/spreadsheetml/2006/main">
  <authors>
    <author>Greg</author>
    <author>Greg Low</author>
  </authors>
  <commentList>
    <comment ref="D4" authorId="0" shapeId="0">
      <text>
        <r>
          <rPr>
            <b/>
            <sz val="9"/>
            <color indexed="81"/>
            <rFont val="Tahoma"/>
            <family val="2"/>
          </rPr>
          <t xml:space="preserve">Use dropdown menu to rate Feasibility.  </t>
        </r>
        <r>
          <rPr>
            <sz val="9"/>
            <color indexed="81"/>
            <rFont val="Tahoma"/>
            <family val="2"/>
          </rPr>
          <t xml:space="preserve">
• Very High – almost certain to be accomplished; very straightforward strategy; no impediments; strong leadership
• High  – likely to be accomplished, has been done before, leadership present for the strategy
• Medium – 50-50 odds, complex, key constituencies may not be well understood, possible but uncertain leadership
• Low – unlikely to be accomplished, very complex, known impediments, weak or uncommitted leadership
• Very Low – extremely uncertain results and/or very difficult to accomplish; many impediments; no leadership
</t>
        </r>
      </text>
    </comment>
    <comment ref="E4" authorId="1" shapeId="0">
      <text>
        <r>
          <rPr>
            <b/>
            <sz val="9"/>
            <color indexed="81"/>
            <rFont val="Tahoma"/>
            <family val="2"/>
          </rPr>
          <t xml:space="preserve">Cost: </t>
        </r>
        <r>
          <rPr>
            <sz val="9"/>
            <color indexed="81"/>
            <rFont val="Tahoma"/>
            <family val="2"/>
          </rPr>
          <t xml:space="preserve">Use dropdown menu to enter a rough approximation of cost - i.e., "how many zeros" - to implement the strategic action.  You can enter a more precise amount if you wish.
</t>
        </r>
      </text>
    </comment>
    <comment ref="D18" authorId="0" shapeId="0">
      <text>
        <r>
          <rPr>
            <b/>
            <sz val="9"/>
            <color indexed="81"/>
            <rFont val="Tahoma"/>
            <family val="2"/>
          </rPr>
          <t xml:space="preserve">Use dropdown menu to rate Feasibility.  </t>
        </r>
        <r>
          <rPr>
            <sz val="9"/>
            <color indexed="81"/>
            <rFont val="Tahoma"/>
            <family val="2"/>
          </rPr>
          <t xml:space="preserve">
• Very High – almost certain to be accomplished; very straightforward strategy; no impediments; strong leadership
• High  – likely to be accomplished, has been done before, leadership present for the strategy
• Medium – 50-50 odds, complex, key constituencies may not be well understood, possible but uncertain leadership
• Low – unlikely to be accomplished, very complex, known impediments, weak or uncommitted leadership
• Very Low – extremely uncertain results and/or very difficult to accomplish; many impediments; no leadership
</t>
        </r>
      </text>
    </comment>
    <comment ref="E18" authorId="1" shapeId="0">
      <text>
        <r>
          <rPr>
            <b/>
            <sz val="9"/>
            <color indexed="81"/>
            <rFont val="Tahoma"/>
            <family val="2"/>
          </rPr>
          <t xml:space="preserve">Cost: </t>
        </r>
        <r>
          <rPr>
            <sz val="9"/>
            <color indexed="81"/>
            <rFont val="Tahoma"/>
            <family val="2"/>
          </rPr>
          <t xml:space="preserve">A rough approximation of cost - "how many zeros" - to implement the strategic action
</t>
        </r>
      </text>
    </comment>
    <comment ref="D32" authorId="0" shapeId="0">
      <text>
        <r>
          <rPr>
            <b/>
            <sz val="9"/>
            <color indexed="81"/>
            <rFont val="Tahoma"/>
            <family val="2"/>
          </rPr>
          <t xml:space="preserve">Use dropdown menu to rate Feasibility.  </t>
        </r>
        <r>
          <rPr>
            <sz val="9"/>
            <color indexed="81"/>
            <rFont val="Tahoma"/>
            <family val="2"/>
          </rPr>
          <t xml:space="preserve">
• Very High – almost certain to be accomplished; very straightforward strategy; no impediments; strong leadership
• High  – likely to be accomplished, has been done before, leadership present for the strategy
• Medium – 50-50 odds, complex, key constituencies may not be well understood, possible but uncertain leadership
• Low – unlikely to be accomplished, very complex, known impediments, weak or uncommitted leadership
• Very Low – extremely uncertain results and/or very difficult to accomplish; many impediments; no leadership
</t>
        </r>
      </text>
    </comment>
    <comment ref="E32" authorId="1" shapeId="0">
      <text>
        <r>
          <rPr>
            <b/>
            <sz val="9"/>
            <color indexed="81"/>
            <rFont val="Tahoma"/>
            <family val="2"/>
          </rPr>
          <t xml:space="preserve">Cost: </t>
        </r>
        <r>
          <rPr>
            <sz val="9"/>
            <color indexed="81"/>
            <rFont val="Tahoma"/>
            <family val="2"/>
          </rPr>
          <t xml:space="preserve">A rough approximation of cost - "how many zeros" - to implement the strategic action
</t>
        </r>
      </text>
    </comment>
    <comment ref="D46" authorId="0" shapeId="0">
      <text>
        <r>
          <rPr>
            <b/>
            <sz val="9"/>
            <color indexed="81"/>
            <rFont val="Tahoma"/>
            <family val="2"/>
          </rPr>
          <t xml:space="preserve">Use dropdown menu to rate Feasibility.  </t>
        </r>
        <r>
          <rPr>
            <sz val="9"/>
            <color indexed="81"/>
            <rFont val="Tahoma"/>
            <family val="2"/>
          </rPr>
          <t xml:space="preserve">
• Very High – almost certain to be accomplished; very straightforward strategy; no impediments; strong leadership
• High  – likely to be accomplished, has been done before, leadership present for the strategy
• Medium – 50-50 odds, complex, key constituencies may not be well understood, possible but uncertain leadership
• Low – unlikely to be accomplished, very complex, known impediments, weak or uncommitted leadership
• Very Low – extremely uncertain results and/or very difficult to accomplish; many impediments; no leadership
</t>
        </r>
      </text>
    </comment>
    <comment ref="E46" authorId="1" shapeId="0">
      <text>
        <r>
          <rPr>
            <b/>
            <sz val="9"/>
            <color indexed="81"/>
            <rFont val="Tahoma"/>
            <family val="2"/>
          </rPr>
          <t xml:space="preserve">Cost: </t>
        </r>
        <r>
          <rPr>
            <sz val="9"/>
            <color indexed="81"/>
            <rFont val="Tahoma"/>
            <family val="2"/>
          </rPr>
          <t xml:space="preserve">A rough approximation of cost - "how many zeros" - to implement the strategic action
</t>
        </r>
      </text>
    </comment>
    <comment ref="D60" authorId="0" shapeId="0">
      <text>
        <r>
          <rPr>
            <b/>
            <sz val="9"/>
            <color indexed="81"/>
            <rFont val="Tahoma"/>
            <family val="2"/>
          </rPr>
          <t xml:space="preserve">Use dropdown menu to rate Feasibility.  </t>
        </r>
        <r>
          <rPr>
            <sz val="9"/>
            <color indexed="81"/>
            <rFont val="Tahoma"/>
            <family val="2"/>
          </rPr>
          <t xml:space="preserve">
• Very High – almost certain to be accomplished; very straightforward strategy; no impediments; strong leadership
• High  – likely to be accomplished, has been done before, leadership present for the strategy
• Medium – 50-50 odds, complex, key constituencies may not be well understood, possible but uncertain leadership
• Low – unlikely to be accomplished, very complex, known impediments, weak or uncommitted leadership
• Very Low – extremely uncertain results and/or very difficult to accomplish; many impediments; no leadership
</t>
        </r>
      </text>
    </comment>
    <comment ref="E60" authorId="1" shapeId="0">
      <text>
        <r>
          <rPr>
            <b/>
            <sz val="9"/>
            <color indexed="81"/>
            <rFont val="Tahoma"/>
            <family val="2"/>
          </rPr>
          <t xml:space="preserve">Cost: </t>
        </r>
        <r>
          <rPr>
            <sz val="9"/>
            <color indexed="81"/>
            <rFont val="Tahoma"/>
            <family val="2"/>
          </rPr>
          <t xml:space="preserve">A rough approximation of cost - "how many zeros" - to implement the strategic action
</t>
        </r>
      </text>
    </comment>
    <comment ref="D74" authorId="0" shapeId="0">
      <text>
        <r>
          <rPr>
            <b/>
            <sz val="9"/>
            <color indexed="81"/>
            <rFont val="Tahoma"/>
            <family val="2"/>
          </rPr>
          <t xml:space="preserve">Use dropdown menu to rate Feasibility.  </t>
        </r>
        <r>
          <rPr>
            <sz val="9"/>
            <color indexed="81"/>
            <rFont val="Tahoma"/>
            <family val="2"/>
          </rPr>
          <t xml:space="preserve">
• Very High – almost certain to be accomplished; very straightforward strategy; no impediments; strong leadership
• High  – likely to be accomplished, has been done before, leadership present for the strategy
• Medium – 50-50 odds, complex, key constituencies may not be well understood, possible but uncertain leadership
• Low – unlikely to be accomplished, very complex, known impediments, weak or uncommitted leadership
• Very Low – extremely uncertain results and/or very difficult to accomplish; many impediments; no leadership
</t>
        </r>
      </text>
    </comment>
    <comment ref="E74" authorId="1" shapeId="0">
      <text>
        <r>
          <rPr>
            <b/>
            <sz val="9"/>
            <color indexed="81"/>
            <rFont val="Tahoma"/>
            <family val="2"/>
          </rPr>
          <t xml:space="preserve">Cost: </t>
        </r>
        <r>
          <rPr>
            <sz val="9"/>
            <color indexed="81"/>
            <rFont val="Tahoma"/>
            <family val="2"/>
          </rPr>
          <t xml:space="preserve">A rough approximation of cost - "how many zeros" - to implement the strategic action
</t>
        </r>
      </text>
    </comment>
    <comment ref="D88" authorId="0" shapeId="0">
      <text>
        <r>
          <rPr>
            <b/>
            <sz val="9"/>
            <color indexed="81"/>
            <rFont val="Tahoma"/>
            <family val="2"/>
          </rPr>
          <t xml:space="preserve">Use dropdown menu to rate Feasibility.  </t>
        </r>
        <r>
          <rPr>
            <sz val="9"/>
            <color indexed="81"/>
            <rFont val="Tahoma"/>
            <family val="2"/>
          </rPr>
          <t xml:space="preserve">
• Very High – almost certain to be accomplished; very straightforward strategy; no impediments; strong leadership
• High  – likely to be accomplished, has been done before, leadership present for the strategy
• Medium – 50-50 odds, complex, key constituencies may not be well understood, possible but uncertain leadership
• Low – unlikely to be accomplished, very complex, known impediments, weak or uncommitted leadership
• Very Low – extremely uncertain results and/or very difficult to accomplish; many impediments; no leadership
</t>
        </r>
      </text>
    </comment>
    <comment ref="E88" authorId="1" shapeId="0">
      <text>
        <r>
          <rPr>
            <b/>
            <sz val="9"/>
            <color indexed="81"/>
            <rFont val="Tahoma"/>
            <family val="2"/>
          </rPr>
          <t xml:space="preserve">Cost: </t>
        </r>
        <r>
          <rPr>
            <sz val="9"/>
            <color indexed="81"/>
            <rFont val="Tahoma"/>
            <family val="2"/>
          </rPr>
          <t xml:space="preserve">A rough approximation of cost - "how many zeros" - to implement the strategic action
</t>
        </r>
      </text>
    </comment>
    <comment ref="D102" authorId="0" shapeId="0">
      <text>
        <r>
          <rPr>
            <b/>
            <sz val="9"/>
            <color indexed="81"/>
            <rFont val="Tahoma"/>
            <family val="2"/>
          </rPr>
          <t xml:space="preserve">Use dropdown menu to rate Feasibility.  </t>
        </r>
        <r>
          <rPr>
            <sz val="9"/>
            <color indexed="81"/>
            <rFont val="Tahoma"/>
            <family val="2"/>
          </rPr>
          <t xml:space="preserve">
• Very High – almost certain to be accomplished; very straightforward strategy; no impediments; strong leadership
• High  – likely to be accomplished, has been done before, leadership present for the strategy
• Medium – 50-50 odds, complex, key constituencies may not be well understood, possible but uncertain leadership
• Low – unlikely to be accomplished, very complex, known impediments, weak or uncommitted leadership
• Very Low – extremely uncertain results and/or very difficult to accomplish; many impediments; no leadership
</t>
        </r>
      </text>
    </comment>
    <comment ref="E102" authorId="1" shapeId="0">
      <text>
        <r>
          <rPr>
            <b/>
            <sz val="9"/>
            <color indexed="81"/>
            <rFont val="Tahoma"/>
            <family val="2"/>
          </rPr>
          <t xml:space="preserve">Cost: </t>
        </r>
        <r>
          <rPr>
            <sz val="9"/>
            <color indexed="81"/>
            <rFont val="Tahoma"/>
            <family val="2"/>
          </rPr>
          <t xml:space="preserve">A rough approximation of cost - "how many zeros" - to implement the strategic action
</t>
        </r>
      </text>
    </comment>
  </commentList>
</comments>
</file>

<file path=xl/comments5.xml><?xml version="1.0" encoding="utf-8"?>
<comments xmlns="http://schemas.openxmlformats.org/spreadsheetml/2006/main">
  <authors>
    <author>Greg Low</author>
  </authors>
  <commentList>
    <comment ref="F1" authorId="0" shapeId="0">
      <text>
        <r>
          <rPr>
            <b/>
            <sz val="9"/>
            <color indexed="81"/>
            <rFont val="Tahoma"/>
            <family val="2"/>
          </rPr>
          <t>Greg Low:</t>
        </r>
        <r>
          <rPr>
            <sz val="9"/>
            <color indexed="81"/>
            <rFont val="Tahoma"/>
            <family val="2"/>
          </rPr>
          <t xml:space="preserve">
Picks up first entry for a target/KEA.  Requires using "Sort" Tab and do Sort macro/action
to pick up the highest one rather the first one</t>
        </r>
      </text>
    </comment>
    <comment ref="G1" authorId="0" shapeId="0">
      <text>
        <r>
          <rPr>
            <b/>
            <sz val="9"/>
            <color indexed="81"/>
            <rFont val="Tahoma"/>
            <family val="2"/>
          </rPr>
          <t>Note:</t>
        </r>
        <r>
          <rPr>
            <sz val="9"/>
            <color indexed="81"/>
            <rFont val="Tahoma"/>
            <family val="2"/>
          </rPr>
          <t xml:space="preserve">
This picks up only the positive future outcomes entered under Objectives. Without a future rating in Objectives it defaults to future With No Action
</t>
        </r>
      </text>
    </comment>
  </commentList>
</comments>
</file>

<file path=xl/sharedStrings.xml><?xml version="1.0" encoding="utf-8"?>
<sst xmlns="http://schemas.openxmlformats.org/spreadsheetml/2006/main" count="854" uniqueCount="205">
  <si>
    <t>Description of Project</t>
  </si>
  <si>
    <t>Project Team</t>
  </si>
  <si>
    <t>Focal Conservation Targets</t>
  </si>
  <si>
    <t>Target Description</t>
  </si>
  <si>
    <t>Key Attribute</t>
  </si>
  <si>
    <t>Rating Scale</t>
  </si>
  <si>
    <t>Poor</t>
  </si>
  <si>
    <t>Fair -</t>
  </si>
  <si>
    <t>Fair</t>
  </si>
  <si>
    <t>Good -</t>
  </si>
  <si>
    <t xml:space="preserve">Good </t>
  </si>
  <si>
    <t>Very Good</t>
  </si>
  <si>
    <r>
      <rPr>
        <b/>
        <sz val="11"/>
        <color theme="1"/>
        <rFont val="Calibri"/>
        <family val="2"/>
        <scheme val="minor"/>
      </rPr>
      <t>Flows</t>
    </r>
    <r>
      <rPr>
        <sz val="11"/>
        <color theme="1"/>
        <rFont val="Calibri"/>
        <family val="2"/>
        <scheme val="minor"/>
      </rPr>
      <t> - amount, timing, and duration of freshwater flows (surface water and/or groundwater)</t>
    </r>
  </si>
  <si>
    <t>Flows are highly altered and are insufficient to support native aquatic species (e.g., virtually no base flow in summer) and riparian/wetland habitats (e.g. no inundation) over most reaches/aerial extent</t>
  </si>
  <si>
    <t>Flows are highly altered and are insufficient to support native aquatic species OR to maintain riparian/wetland habitats over many reaches/aerial extent</t>
  </si>
  <si>
    <t>Flows are substantially altered and may not be sufficient to support native aquatic species or to maintain riparian/wetland habitats over many reaches/aerial extent</t>
  </si>
  <si>
    <t>Flows are substantially altered but generally sufficient to support native aquatic species over many reaches/aerial extent; some loss of riparian/wetland habitats from altered flow regime</t>
  </si>
  <si>
    <t>Flows are moderately altered but sufficient to support native aquatic species along most reaches/aerial extent; low loss of riparian/wetland habitats due to altered flow regime</t>
  </si>
  <si>
    <t>Flows approximate the natural range of variability over most reaches/aerial extent most of the time; no significant loss of riparian/wetland habitats </t>
  </si>
  <si>
    <t>Key Attributes  </t>
  </si>
  <si>
    <r>
      <rPr>
        <b/>
        <i/>
        <sz val="12"/>
        <color rgb="FFFF0000"/>
        <rFont val="Calibri"/>
        <family val="2"/>
        <scheme val="minor"/>
      </rPr>
      <t xml:space="preserve">Contribution to Stress - Rate Source Where Applicable </t>
    </r>
    <r>
      <rPr>
        <i/>
        <sz val="12"/>
        <color rgb="FFFF0000"/>
        <rFont val="Calibri"/>
        <family val="2"/>
        <scheme val="minor"/>
      </rPr>
      <t xml:space="preserve">      </t>
    </r>
    <r>
      <rPr>
        <i/>
        <sz val="11"/>
        <color rgb="FFFF0000"/>
        <rFont val="Calibri"/>
        <family val="2"/>
        <scheme val="minor"/>
      </rPr>
      <t>Note: Rate the absolute contribution of a source, not relative to other sources (e.g. there might be 2 High contributors to degraded water quality)</t>
    </r>
  </si>
  <si>
    <t>Contribution to Stress - Where Applicable</t>
  </si>
  <si>
    <t>Current</t>
  </si>
  <si>
    <t>Future Forecast 10 Years</t>
  </si>
  <si>
    <t>Stress Ranking</t>
  </si>
  <si>
    <t>Future No Action</t>
  </si>
  <si>
    <t>Weight</t>
  </si>
  <si>
    <t>Current Weigted</t>
  </si>
  <si>
    <t>Future Weighted</t>
  </si>
  <si>
    <t>Total Current</t>
  </si>
  <si>
    <t>Total Future</t>
  </si>
  <si>
    <t>Total Weights</t>
  </si>
  <si>
    <t>Average Current Score</t>
  </si>
  <si>
    <t>Average Future Score</t>
  </si>
  <si>
    <t>Average Current Rating</t>
  </si>
  <si>
    <t>Average Future Rating</t>
  </si>
  <si>
    <t>Number of Targets</t>
  </si>
  <si>
    <t>Low</t>
  </si>
  <si>
    <t>High</t>
  </si>
  <si>
    <t>Medium</t>
  </si>
  <si>
    <t>Very High</t>
  </si>
  <si>
    <t>Good</t>
  </si>
  <si>
    <t>Overall Health Score</t>
  </si>
  <si>
    <t>Overall Health Rating</t>
  </si>
  <si>
    <t>Threat to Target Rank</t>
  </si>
  <si>
    <t>Scoring Details - Hide Rows</t>
  </si>
  <si>
    <t xml:space="preserve">Rating </t>
  </si>
  <si>
    <t>Weighted Score</t>
  </si>
  <si>
    <t>Threat (Stress/Source) Rank</t>
  </si>
  <si>
    <t>Threat Score</t>
  </si>
  <si>
    <t>Rating</t>
  </si>
  <si>
    <t>Total Weighted Score</t>
  </si>
  <si>
    <t>Total Weight</t>
  </si>
  <si>
    <t>Weighted Average Score</t>
  </si>
  <si>
    <t>Threat to Target Score</t>
  </si>
  <si>
    <t>Summary of Health</t>
  </si>
  <si>
    <t>Scroll down to see Summary by KEA</t>
  </si>
  <si>
    <t>Conservation Target</t>
  </si>
  <si>
    <t>Current Rating</t>
  </si>
  <si>
    <t>Projected Future Rating With No Action</t>
  </si>
  <si>
    <t>Projected Future Rating With Action</t>
  </si>
  <si>
    <t>Key Ecological Attribute</t>
  </si>
  <si>
    <r>
      <t>Number of Targets</t>
    </r>
    <r>
      <rPr>
        <sz val="8"/>
        <rFont val="Arial"/>
        <family val="2"/>
      </rPr>
      <t xml:space="preserve">    </t>
    </r>
    <r>
      <rPr>
        <sz val="6"/>
        <rFont val="Arial"/>
        <family val="2"/>
      </rPr>
      <t>(With Current Rating for KEA)</t>
    </r>
  </si>
  <si>
    <t xml:space="preserve"> Summary of Threats</t>
  </si>
  <si>
    <t>Overall Threat Rank</t>
  </si>
  <si>
    <t>Ranking</t>
  </si>
  <si>
    <t>Add</t>
  </si>
  <si>
    <t>-</t>
  </si>
  <si>
    <t xml:space="preserve">High </t>
  </si>
  <si>
    <t xml:space="preserve">Threats </t>
  </si>
  <si>
    <r>
      <t xml:space="preserve">Strategic Objectives     </t>
    </r>
    <r>
      <rPr>
        <i/>
        <sz val="12"/>
        <color rgb="FFFF0000"/>
        <rFont val="Calibri"/>
        <family val="2"/>
        <scheme val="minor"/>
      </rPr>
      <t>Enter objectives here; scroll down to assess benefits</t>
    </r>
  </si>
  <si>
    <t xml:space="preserve">Benefits Ranking     </t>
  </si>
  <si>
    <t>For each Objective, select the Targets/KEAs benefited using the dropdown list. Then enter the Projected Future ratings if the Objective is achieved</t>
  </si>
  <si>
    <t>Objective 1</t>
  </si>
  <si>
    <t>Targets/Key Attributes Benefited</t>
  </si>
  <si>
    <t>Projected Future Rating If Objective Achieved</t>
  </si>
  <si>
    <t>Current Score</t>
  </si>
  <si>
    <t>Score w No Action</t>
  </si>
  <si>
    <t>Score w Strategies</t>
  </si>
  <si>
    <t>Current Weight</t>
  </si>
  <si>
    <t>Future Weight No Action</t>
  </si>
  <si>
    <t>Future Weight w Action</t>
  </si>
  <si>
    <t>Current Weighted Score</t>
  </si>
  <si>
    <t>Future No Action Weighted Score</t>
  </si>
  <si>
    <t>Future Action Weighted Score</t>
  </si>
  <si>
    <t>Delta Benefit</t>
  </si>
  <si>
    <t>Benefits Ranking</t>
  </si>
  <si>
    <t>Objective 2</t>
  </si>
  <si>
    <t>Objective 3</t>
  </si>
  <si>
    <t>Objective 4</t>
  </si>
  <si>
    <t>Objective 5</t>
  </si>
  <si>
    <t>Objective 6</t>
  </si>
  <si>
    <t>Objective 7</t>
  </si>
  <si>
    <t>Objective 8</t>
  </si>
  <si>
    <t>Strategic Actions</t>
  </si>
  <si>
    <r>
      <t xml:space="preserve">Strategic Actions:                                                          </t>
    </r>
    <r>
      <rPr>
        <b/>
        <sz val="9"/>
        <color rgb="FFFF0000"/>
        <rFont val="Arial"/>
        <family val="2"/>
      </rPr>
      <t>Enter Key, High-Level Strategies Needed to Achieve Objective</t>
    </r>
  </si>
  <si>
    <t>Feasibility</t>
  </si>
  <si>
    <t>Cost Estimate</t>
  </si>
  <si>
    <t>Cost</t>
  </si>
  <si>
    <t>Combo</t>
  </si>
  <si>
    <t>Total Cost Estimate</t>
  </si>
  <si>
    <t>Weighted feasibility score</t>
  </si>
  <si>
    <t>Overall Feasibility &amp; Cost</t>
  </si>
  <si>
    <t xml:space="preserve">Return on Investment     </t>
  </si>
  <si>
    <t>Objective</t>
  </si>
  <si>
    <t>Benefits</t>
  </si>
  <si>
    <t>Overall ROI</t>
  </si>
  <si>
    <t>Target</t>
  </si>
  <si>
    <t>KEA</t>
  </si>
  <si>
    <t>Projected Future w No Action</t>
  </si>
  <si>
    <t>Projected Future MATCH</t>
  </si>
  <si>
    <t>Projected Future WITH Action</t>
  </si>
  <si>
    <t>Score All if No Action Selected</t>
  </si>
  <si>
    <t>Score with Action</t>
  </si>
  <si>
    <t>Weighted Score with Action</t>
  </si>
  <si>
    <t>Score if No Action Selected</t>
  </si>
  <si>
    <t>Future Rating w Action</t>
  </si>
  <si>
    <t>ID</t>
  </si>
  <si>
    <t>Target + KEA  for Objectives</t>
  </si>
  <si>
    <t>No Action</t>
  </si>
  <si>
    <t>With Action</t>
  </si>
  <si>
    <t>New CAP scoring algorithms developed and tested at Chena River, Alaska CAP</t>
  </si>
  <si>
    <t>Health Ranking</t>
  </si>
  <si>
    <t>Score</t>
  </si>
  <si>
    <t>Overall Rating Threshold - if score is above…</t>
  </si>
  <si>
    <t>set @ % of Score</t>
  </si>
  <si>
    <t>Dark Green</t>
  </si>
  <si>
    <t>Green</t>
  </si>
  <si>
    <t>Light Green</t>
  </si>
  <si>
    <t>Yellow</t>
  </si>
  <si>
    <t>Orange</t>
  </si>
  <si>
    <t>Red</t>
  </si>
  <si>
    <t>Note: weight is used for overall target scores; minor fractions added for reporting marginal delta impacts</t>
  </si>
  <si>
    <t xml:space="preserve">Stress Rank Matrix  </t>
  </si>
  <si>
    <t>-----Projected Future Rating of Key Attribute-----</t>
  </si>
  <si>
    <t>Current Rating of Key Attribute</t>
  </si>
  <si>
    <t xml:space="preserve">Threat Rank Matrix  </t>
  </si>
  <si>
    <t>&lt;----------------  Source Contribution   ----------------&gt;</t>
  </si>
  <si>
    <t>&lt; Stress &gt;</t>
  </si>
  <si>
    <t xml:space="preserve">Threat Rank Scores </t>
  </si>
  <si>
    <t>Combo of Stress &amp; Source (see Threat Rank Matrix above), based on relative threat comparables below</t>
  </si>
  <si>
    <t>Very High or High source of Very High stress</t>
  </si>
  <si>
    <t>Very High or High source of High stress, or Medium source of Very High stress</t>
  </si>
  <si>
    <t>Medium source of High stress or High source of Medium stress</t>
  </si>
  <si>
    <t>Threat-to-Target Thresholds</t>
  </si>
  <si>
    <t>Highs = Very High</t>
  </si>
  <si>
    <t>Mediums = High</t>
  </si>
  <si>
    <t>Lows = Medium</t>
  </si>
  <si>
    <t>Threat to Target Names/Ranks</t>
  </si>
  <si>
    <t xml:space="preserve">   </t>
  </si>
  <si>
    <t>Equivalancy</t>
  </si>
  <si>
    <r>
      <t xml:space="preserve">Threat Score  </t>
    </r>
    <r>
      <rPr>
        <i/>
        <sz val="11"/>
        <color theme="1"/>
        <rFont val="Calibri"/>
        <family val="2"/>
        <scheme val="minor"/>
      </rPr>
      <t>for calculating Threat Summary rankings</t>
    </r>
  </si>
  <si>
    <t>1 VH Stress with VH or H source</t>
  </si>
  <si>
    <t>High +</t>
  </si>
  <si>
    <t>2 H Stesses with 2 H sources</t>
  </si>
  <si>
    <t>= 2 x High</t>
  </si>
  <si>
    <t>1 H Stress with 1 H source</t>
  </si>
  <si>
    <t>= High</t>
  </si>
  <si>
    <t>1 M Stress with 1 High source</t>
  </si>
  <si>
    <t>1 Low Stress with 1 High Source</t>
  </si>
  <si>
    <t xml:space="preserve">Threat Summary Thresholds (= to or &gt;) </t>
  </si>
  <si>
    <t>Revised this to raise the bar a little and generally track CAP workbook</t>
  </si>
  <si>
    <t>2 Very High or 3 High</t>
  </si>
  <si>
    <t>1 VH or (1 H+ 1 H+)</t>
  </si>
  <si>
    <t>2 High</t>
  </si>
  <si>
    <t>2 Medium</t>
  </si>
  <si>
    <t>2 Low</t>
  </si>
  <si>
    <t>1 Low</t>
  </si>
  <si>
    <t>Ratings</t>
  </si>
  <si>
    <t>Ranks</t>
  </si>
  <si>
    <t>Delta</t>
  </si>
  <si>
    <t>Color Shade Threshold - if score is above…</t>
  </si>
  <si>
    <t>if set @ % of Score</t>
  </si>
  <si>
    <t>Kenai 2-5-2 scored 63 Good</t>
  </si>
  <si>
    <t>weight is used for overall target scores; minor fractions added for reporting marginal delta impacts</t>
  </si>
  <si>
    <t>ROI Feasibility Rank &amp; Weight (proxy for % probability of success)</t>
  </si>
  <si>
    <t>Very Low</t>
  </si>
  <si>
    <t>Equal to or greater than</t>
  </si>
  <si>
    <t>3 KEAs full steps</t>
  </si>
  <si>
    <t>2 KEAs full steps</t>
  </si>
  <si>
    <t>1 KEA full step</t>
  </si>
  <si>
    <t>1 KEA half step (G to VG)</t>
  </si>
  <si>
    <t>see thresholds above</t>
  </si>
  <si>
    <t>Cost Conversion</t>
  </si>
  <si>
    <t>CAP v6 Workbook Strategy Ranking Matrix  - w Very Low feasibility added</t>
  </si>
  <si>
    <t>Overall ROI Rank = f ( Benefits, Feasibility and Cost )</t>
  </si>
  <si>
    <t>ROIRank</t>
  </si>
  <si>
    <t>&lt;------------------ Feasibility ------------------&gt;</t>
  </si>
  <si>
    <t xml:space="preserve">VL is new </t>
  </si>
  <si>
    <t>Benefits = Very High</t>
  </si>
  <si>
    <t>&lt; Cost &gt;</t>
  </si>
  <si>
    <t>Benefits = High</t>
  </si>
  <si>
    <t>Benefits = Medium</t>
  </si>
  <si>
    <t>Benefits = Low</t>
  </si>
  <si>
    <t xml:space="preserve">Enter Name of Project </t>
  </si>
  <si>
    <t>Target 1</t>
  </si>
  <si>
    <t>Target 2</t>
  </si>
  <si>
    <t>KEA 2</t>
  </si>
  <si>
    <t>KEA 3</t>
  </si>
  <si>
    <t>Threat 1</t>
  </si>
  <si>
    <t>Threat 2</t>
  </si>
  <si>
    <t>Please DO NOT use Cut and Paste to revise the list. It's OK to Copy and Paste, Delete or Typeover</t>
  </si>
  <si>
    <t>Add description here</t>
  </si>
  <si>
    <t>Team leader</t>
  </si>
  <si>
    <t>Team member 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</si>
</sst>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quot;$&quot;* #,##0.00_);_(&quot;$&quot;* \(#,##0.00\);_(&quot;$&quot;* &quot;-&quot;??_);_(@_)"/>
    <numFmt numFmtId="165" formatCode="_(&quot;$&quot;* #,##0_);_(&quot;$&quot;* \(#,##0\);_(&quot;$&quot;* &quot;-&quot;??_);_(@_)"/>
    <numFmt numFmtId="166" formatCode="0.0"/>
    <numFmt numFmtId="167" formatCode="&quot;$&quot;#,##0"/>
  </numFmts>
  <fonts count="52" x14ac:knownFonts="1">
    <font>
      <sz val="11"/>
      <color theme="1"/>
      <name val="Calibri"/>
      <family val="2"/>
      <scheme val="minor"/>
    </font>
    <font>
      <b/>
      <sz val="12"/>
      <color theme="1"/>
      <name val="Calibri"/>
      <family val="2"/>
      <scheme val="minor"/>
    </font>
    <font>
      <b/>
      <sz val="14"/>
      <color theme="1"/>
      <name val="Calibri"/>
      <family val="2"/>
      <scheme val="minor"/>
    </font>
    <font>
      <b/>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sz val="11"/>
      <color rgb="FF002060"/>
      <name val="Calibri"/>
      <family val="2"/>
      <scheme val="minor"/>
    </font>
    <font>
      <sz val="11"/>
      <name val="Calibri"/>
      <family val="2"/>
      <scheme val="minor"/>
    </font>
    <font>
      <i/>
      <sz val="11"/>
      <color theme="1"/>
      <name val="Calibri"/>
      <family val="2"/>
      <scheme val="minor"/>
    </font>
    <font>
      <sz val="11"/>
      <color rgb="FFFF0000"/>
      <name val="Calibri"/>
      <family val="2"/>
      <scheme val="minor"/>
    </font>
    <font>
      <b/>
      <sz val="11"/>
      <name val="Calibri"/>
      <family val="2"/>
      <scheme val="minor"/>
    </font>
    <font>
      <b/>
      <sz val="11"/>
      <color rgb="FF002060"/>
      <name val="Calibri"/>
      <family val="2"/>
      <scheme val="minor"/>
    </font>
    <font>
      <b/>
      <sz val="11"/>
      <color rgb="FFFF0000"/>
      <name val="Calibri"/>
      <family val="2"/>
      <scheme val="minor"/>
    </font>
    <font>
      <sz val="9"/>
      <color indexed="81"/>
      <name val="Tahoma"/>
      <family val="2"/>
    </font>
    <font>
      <b/>
      <sz val="9"/>
      <color indexed="81"/>
      <name val="Tahoma"/>
      <family val="2"/>
    </font>
    <font>
      <sz val="10"/>
      <color theme="1"/>
      <name val="Calibri"/>
      <family val="2"/>
      <scheme val="minor"/>
    </font>
    <font>
      <b/>
      <i/>
      <sz val="11"/>
      <color theme="1"/>
      <name val="Calibri"/>
      <family val="2"/>
      <scheme val="minor"/>
    </font>
    <font>
      <sz val="10"/>
      <color indexed="12"/>
      <name val="Arial"/>
      <family val="2"/>
    </font>
    <font>
      <b/>
      <sz val="10"/>
      <name val="Arial"/>
      <family val="2"/>
    </font>
    <font>
      <b/>
      <sz val="12"/>
      <name val="Arial"/>
      <family val="2"/>
    </font>
    <font>
      <b/>
      <i/>
      <sz val="11"/>
      <color rgb="FFFF0000"/>
      <name val="Calibri"/>
      <family val="2"/>
      <scheme val="minor"/>
    </font>
    <font>
      <b/>
      <sz val="14"/>
      <color theme="1"/>
      <name val="Arial"/>
      <family val="2"/>
    </font>
    <font>
      <b/>
      <sz val="11"/>
      <color theme="1"/>
      <name val="Arial"/>
      <family val="2"/>
    </font>
    <font>
      <sz val="11"/>
      <color rgb="FFFF0000"/>
      <name val="Arial"/>
      <family val="2"/>
    </font>
    <font>
      <b/>
      <sz val="11"/>
      <color rgb="FFFF0000"/>
      <name val="Arial"/>
      <family val="2"/>
    </font>
    <font>
      <sz val="11"/>
      <name val="Arial"/>
      <family val="2"/>
    </font>
    <font>
      <sz val="11"/>
      <color theme="1"/>
      <name val="Arial"/>
      <family val="2"/>
    </font>
    <font>
      <b/>
      <sz val="8"/>
      <name val="Arial"/>
      <family val="2"/>
    </font>
    <font>
      <sz val="9"/>
      <color theme="1"/>
      <name val="Arial"/>
      <family val="2"/>
    </font>
    <font>
      <sz val="10"/>
      <color theme="1"/>
      <name val="Arial"/>
      <family val="2"/>
    </font>
    <font>
      <sz val="10"/>
      <color rgb="FF000066"/>
      <name val="Arial"/>
      <family val="2"/>
    </font>
    <font>
      <b/>
      <sz val="10"/>
      <color theme="1"/>
      <name val="Arial"/>
      <family val="2"/>
    </font>
    <font>
      <sz val="9"/>
      <color rgb="FF000066"/>
      <name val="Arial"/>
      <family val="2"/>
    </font>
    <font>
      <sz val="8"/>
      <name val="Arial"/>
      <family val="2"/>
    </font>
    <font>
      <sz val="6"/>
      <name val="Arial"/>
      <family val="2"/>
    </font>
    <font>
      <b/>
      <sz val="9"/>
      <color rgb="FFFF0000"/>
      <name val="Arial"/>
      <family val="2"/>
    </font>
    <font>
      <sz val="14"/>
      <color theme="1"/>
      <name val="Calibri"/>
      <family val="2"/>
      <scheme val="minor"/>
    </font>
    <font>
      <i/>
      <sz val="12"/>
      <color rgb="FFFF0000"/>
      <name val="Calibri"/>
      <family val="2"/>
      <scheme val="minor"/>
    </font>
    <font>
      <b/>
      <i/>
      <sz val="12"/>
      <color rgb="FFFF0000"/>
      <name val="Calibri"/>
      <family val="2"/>
      <scheme val="minor"/>
    </font>
    <font>
      <b/>
      <sz val="9"/>
      <color theme="1"/>
      <name val="Arial"/>
      <family val="2"/>
    </font>
    <font>
      <b/>
      <sz val="8"/>
      <color theme="1"/>
      <name val="Arial"/>
      <family val="2"/>
    </font>
    <font>
      <i/>
      <sz val="12"/>
      <color theme="1"/>
      <name val="Calibri"/>
      <family val="2"/>
      <scheme val="minor"/>
    </font>
    <font>
      <i/>
      <sz val="11"/>
      <color rgb="FFFF0000"/>
      <name val="Calibri"/>
      <family val="2"/>
      <scheme val="minor"/>
    </font>
    <font>
      <b/>
      <sz val="10"/>
      <color theme="1"/>
      <name val="Calibri"/>
      <family val="2"/>
      <scheme val="minor"/>
    </font>
    <font>
      <b/>
      <sz val="9"/>
      <color rgb="FFFF0000"/>
      <name val="Calibri"/>
      <family val="2"/>
      <scheme val="minor"/>
    </font>
    <font>
      <sz val="9"/>
      <color rgb="FFFF0000"/>
      <name val="Calibri"/>
      <family val="2"/>
      <scheme val="minor"/>
    </font>
    <font>
      <b/>
      <sz val="14"/>
      <name val="Calibri"/>
      <family val="2"/>
      <scheme val="minor"/>
    </font>
    <font>
      <sz val="8"/>
      <color rgb="FFFF0000"/>
      <name val="Calibri"/>
      <family val="2"/>
      <scheme val="minor"/>
    </font>
    <font>
      <sz val="8"/>
      <color theme="1"/>
      <name val="Arial"/>
      <family val="2"/>
    </font>
    <font>
      <u/>
      <sz val="11"/>
      <color theme="11"/>
      <name val="Calibri"/>
      <family val="2"/>
      <scheme val="minor"/>
    </font>
    <font>
      <u/>
      <sz val="11"/>
      <color theme="10"/>
      <name val="Calibri"/>
      <family val="2"/>
      <scheme val="minor"/>
    </font>
  </fonts>
  <fills count="21">
    <fill>
      <patternFill patternType="none"/>
    </fill>
    <fill>
      <patternFill patternType="gray125"/>
    </fill>
    <fill>
      <patternFill patternType="solid">
        <fgColor rgb="FFD8D8D8"/>
        <bgColor indexed="64"/>
      </patternFill>
    </fill>
    <fill>
      <patternFill patternType="solid">
        <fgColor theme="0" tint="-0.34998626667073579"/>
        <bgColor indexed="64"/>
      </patternFill>
    </fill>
    <fill>
      <patternFill patternType="solid">
        <fgColor rgb="FF006600"/>
        <bgColor indexed="64"/>
      </patternFill>
    </fill>
    <fill>
      <patternFill patternType="solid">
        <fgColor rgb="FF00FF00"/>
        <bgColor indexed="64"/>
      </patternFill>
    </fill>
    <fill>
      <patternFill patternType="solid">
        <fgColor rgb="FF5FFC10"/>
        <bgColor indexed="64"/>
      </patternFill>
    </fill>
    <fill>
      <patternFill patternType="solid">
        <fgColor rgb="FFFFFF00"/>
        <bgColor indexed="64"/>
      </patternFill>
    </fill>
    <fill>
      <patternFill patternType="solid">
        <fgColor rgb="FFFF6600"/>
        <bgColor indexed="64"/>
      </patternFill>
    </fill>
    <fill>
      <patternFill patternType="solid">
        <fgColor rgb="FFFF0000"/>
        <bgColor indexed="64"/>
      </patternFill>
    </fill>
    <fill>
      <patternFill patternType="solid">
        <fgColor rgb="FFFFC000"/>
        <bgColor indexed="64"/>
      </patternFill>
    </fill>
    <fill>
      <patternFill patternType="solid">
        <fgColor theme="0" tint="-0.14999847407452621"/>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indexed="17"/>
        <bgColor indexed="64"/>
      </patternFill>
    </fill>
    <fill>
      <patternFill patternType="solid">
        <fgColor theme="0"/>
        <bgColor indexed="64"/>
      </patternFill>
    </fill>
    <fill>
      <patternFill patternType="solid">
        <fgColor rgb="FFFFFFCC"/>
        <bgColor indexed="64"/>
      </patternFill>
    </fill>
    <fill>
      <patternFill patternType="solid">
        <fgColor indexed="26"/>
      </patternFill>
    </fill>
    <fill>
      <patternFill patternType="solid">
        <fgColor theme="0" tint="-0.249977111117893"/>
        <bgColor indexed="64"/>
      </patternFill>
    </fill>
    <fill>
      <patternFill patternType="solid">
        <fgColor theme="0" tint="-0.499984740745262"/>
        <bgColor indexed="64"/>
      </patternFill>
    </fill>
  </fills>
  <borders count="56">
    <border>
      <left/>
      <right/>
      <top/>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right/>
      <top style="thin">
        <color auto="1"/>
      </top>
      <bottom style="thin">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bottom style="medium">
        <color auto="1"/>
      </bottom>
      <diagonal/>
    </border>
    <border>
      <left/>
      <right style="thin">
        <color auto="1"/>
      </right>
      <top/>
      <bottom style="medium">
        <color auto="1"/>
      </bottom>
      <diagonal/>
    </border>
    <border>
      <left style="thin">
        <color auto="1"/>
      </left>
      <right/>
      <top style="thin">
        <color auto="1"/>
      </top>
      <bottom style="thin">
        <color auto="1"/>
      </bottom>
      <diagonal/>
    </border>
    <border>
      <left style="thin">
        <color auto="1"/>
      </left>
      <right/>
      <top style="medium">
        <color auto="1"/>
      </top>
      <bottom style="medium">
        <color auto="1"/>
      </bottom>
      <diagonal/>
    </border>
    <border>
      <left/>
      <right style="medium">
        <color auto="1"/>
      </right>
      <top/>
      <bottom/>
      <diagonal/>
    </border>
    <border>
      <left style="medium">
        <color auto="1"/>
      </left>
      <right style="medium">
        <color auto="1"/>
      </right>
      <top style="medium">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style="thin">
        <color auto="1"/>
      </right>
      <top style="medium">
        <color auto="1"/>
      </top>
      <bottom style="medium">
        <color auto="1"/>
      </bottom>
      <diagonal/>
    </border>
    <border>
      <left/>
      <right style="medium">
        <color auto="1"/>
      </right>
      <top/>
      <bottom style="medium">
        <color auto="1"/>
      </bottom>
      <diagonal/>
    </border>
    <border>
      <left style="medium">
        <color auto="1"/>
      </left>
      <right/>
      <top/>
      <bottom style="thin">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style="thick">
        <color indexed="17"/>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medium">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medium">
        <color auto="1"/>
      </left>
      <right/>
      <top style="thin">
        <color auto="1"/>
      </top>
      <bottom/>
      <diagonal/>
    </border>
    <border>
      <left style="thin">
        <color auto="1"/>
      </left>
      <right style="medium">
        <color auto="1"/>
      </right>
      <top style="thin">
        <color auto="1"/>
      </top>
      <bottom/>
      <diagonal/>
    </border>
    <border>
      <left/>
      <right style="medium">
        <color auto="1"/>
      </right>
      <top/>
      <bottom style="thin">
        <color auto="1"/>
      </bottom>
      <diagonal/>
    </border>
    <border>
      <left style="medium">
        <color auto="1"/>
      </left>
      <right style="thin">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style="medium">
        <color auto="1"/>
      </bottom>
      <diagonal/>
    </border>
  </borders>
  <cellStyleXfs count="9">
    <xf numFmtId="0" fontId="0" fillId="0" borderId="0"/>
    <xf numFmtId="9" fontId="4" fillId="0" borderId="0" applyFont="0" applyFill="0" applyBorder="0" applyAlignment="0" applyProtection="0"/>
    <xf numFmtId="49" fontId="18" fillId="0" borderId="21" applyFont="0" applyFill="0" applyProtection="0">
      <alignment horizontal="left" vertical="top" wrapText="1"/>
      <protection hidden="1"/>
    </xf>
    <xf numFmtId="0" fontId="20" fillId="18" borderId="7" applyNumberFormat="0" applyFont="0">
      <alignment horizontal="center" vertical="center" wrapText="1"/>
      <protection hidden="1"/>
    </xf>
    <xf numFmtId="164" fontId="4" fillId="0" borderId="0" applyFon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cellStyleXfs>
  <cellXfs count="357">
    <xf numFmtId="0" fontId="0" fillId="0" borderId="0" xfId="0"/>
    <xf numFmtId="0" fontId="1" fillId="0" borderId="0" xfId="0" applyFont="1"/>
    <xf numFmtId="0" fontId="0" fillId="0" borderId="0" xfId="0" applyAlignment="1">
      <alignment horizontal="left" vertical="center"/>
    </xf>
    <xf numFmtId="0" fontId="2" fillId="2" borderId="0" xfId="0" applyFont="1" applyFill="1"/>
    <xf numFmtId="0" fontId="1" fillId="2" borderId="0" xfId="0" applyFont="1" applyFill="1"/>
    <xf numFmtId="0" fontId="3" fillId="0" borderId="0" xfId="0" applyFont="1"/>
    <xf numFmtId="0" fontId="0" fillId="0" borderId="0" xfId="0" applyBorder="1"/>
    <xf numFmtId="0" fontId="3" fillId="0" borderId="0" xfId="0" applyFont="1" applyAlignment="1">
      <alignment horizontal="right"/>
    </xf>
    <xf numFmtId="0" fontId="3" fillId="0" borderId="0" xfId="0" applyFont="1" applyFill="1" applyAlignment="1">
      <alignment horizontal="center"/>
    </xf>
    <xf numFmtId="0" fontId="0" fillId="0" borderId="0" xfId="0" applyFill="1" applyAlignment="1">
      <alignment horizontal="center"/>
    </xf>
    <xf numFmtId="2" fontId="0" fillId="0" borderId="0" xfId="0" applyNumberFormat="1"/>
    <xf numFmtId="0" fontId="0" fillId="3" borderId="0" xfId="0" applyFill="1"/>
    <xf numFmtId="0" fontId="5" fillId="0" borderId="0" xfId="0" applyFont="1"/>
    <xf numFmtId="0" fontId="6" fillId="0" borderId="0" xfId="0" applyFont="1"/>
    <xf numFmtId="0" fontId="7" fillId="0" borderId="0" xfId="0" applyFont="1"/>
    <xf numFmtId="0" fontId="0" fillId="4" borderId="0" xfId="0" applyFill="1"/>
    <xf numFmtId="0" fontId="0" fillId="5" borderId="0" xfId="0" applyFill="1"/>
    <xf numFmtId="0" fontId="0" fillId="6" borderId="0" xfId="0" applyFill="1"/>
    <xf numFmtId="0" fontId="0" fillId="7" borderId="0" xfId="0" applyFill="1"/>
    <xf numFmtId="0" fontId="0" fillId="8" borderId="0" xfId="0" applyFill="1"/>
    <xf numFmtId="0" fontId="0" fillId="9" borderId="0" xfId="0" applyFill="1"/>
    <xf numFmtId="9" fontId="8" fillId="10" borderId="7" xfId="1" applyFont="1" applyFill="1" applyBorder="1"/>
    <xf numFmtId="0" fontId="0" fillId="0" borderId="0" xfId="0" quotePrefix="1"/>
    <xf numFmtId="0" fontId="0" fillId="0" borderId="0" xfId="0" applyAlignment="1">
      <alignment vertical="center"/>
    </xf>
    <xf numFmtId="0" fontId="0" fillId="11" borderId="0" xfId="0" applyFill="1"/>
    <xf numFmtId="0" fontId="0" fillId="0" borderId="9" xfId="0" applyBorder="1" applyAlignment="1">
      <alignment horizontal="center" vertical="center" wrapText="1"/>
    </xf>
    <xf numFmtId="1" fontId="0" fillId="0" borderId="5" xfId="0" applyNumberFormat="1" applyBorder="1" applyAlignment="1">
      <alignment horizontal="center" vertical="center"/>
    </xf>
    <xf numFmtId="0" fontId="0" fillId="0" borderId="5" xfId="0" applyBorder="1" applyAlignment="1">
      <alignment vertical="center"/>
    </xf>
    <xf numFmtId="0" fontId="0" fillId="0" borderId="8" xfId="0" applyBorder="1" applyAlignment="1">
      <alignment horizontal="center" vertical="center" wrapText="1"/>
    </xf>
    <xf numFmtId="0" fontId="0" fillId="0" borderId="11" xfId="0" applyBorder="1" applyAlignment="1">
      <alignment horizontal="center" vertical="center" wrapText="1"/>
    </xf>
    <xf numFmtId="0" fontId="0" fillId="0" borderId="0" xfId="0" applyProtection="1"/>
    <xf numFmtId="0" fontId="3" fillId="0" borderId="0" xfId="0" quotePrefix="1" applyFont="1" applyProtection="1"/>
    <xf numFmtId="0" fontId="0" fillId="0" borderId="0" xfId="0" applyAlignment="1" applyProtection="1">
      <alignment horizontal="left"/>
    </xf>
    <xf numFmtId="0" fontId="0" fillId="0" borderId="0" xfId="0" applyAlignment="1" applyProtection="1">
      <alignment horizontal="center"/>
    </xf>
    <xf numFmtId="0" fontId="0" fillId="0" borderId="8" xfId="0" applyBorder="1" applyAlignment="1" applyProtection="1">
      <alignment horizontal="center"/>
    </xf>
    <xf numFmtId="0" fontId="0" fillId="0" borderId="12" xfId="0" applyBorder="1" applyAlignment="1" applyProtection="1">
      <alignment horizontal="left"/>
    </xf>
    <xf numFmtId="0" fontId="0" fillId="0" borderId="0" xfId="0" applyFill="1" applyAlignment="1" applyProtection="1">
      <alignment horizontal="center"/>
      <protection locked="0"/>
    </xf>
    <xf numFmtId="0" fontId="0" fillId="12" borderId="0" xfId="0" applyFill="1" applyAlignment="1" applyProtection="1">
      <alignment horizontal="center"/>
      <protection locked="0"/>
    </xf>
    <xf numFmtId="0" fontId="0" fillId="13" borderId="0" xfId="0" applyFill="1" applyAlignment="1" applyProtection="1">
      <alignment horizontal="center"/>
      <protection locked="0"/>
    </xf>
    <xf numFmtId="0" fontId="0" fillId="14" borderId="0" xfId="0" applyFill="1" applyAlignment="1" applyProtection="1">
      <alignment horizontal="center"/>
      <protection locked="0"/>
    </xf>
    <xf numFmtId="0" fontId="0" fillId="15" borderId="0" xfId="0" applyFill="1" applyAlignment="1" applyProtection="1">
      <alignment horizontal="center"/>
      <protection locked="0"/>
    </xf>
    <xf numFmtId="0" fontId="0" fillId="13" borderId="13" xfId="0" applyFill="1" applyBorder="1" applyAlignment="1" applyProtection="1">
      <alignment horizontal="center"/>
      <protection locked="0"/>
    </xf>
    <xf numFmtId="0" fontId="3" fillId="0" borderId="0" xfId="0" applyFont="1" applyProtection="1"/>
    <xf numFmtId="0" fontId="0" fillId="0" borderId="3" xfId="0" applyBorder="1"/>
    <xf numFmtId="0" fontId="8" fillId="0" borderId="0" xfId="0" applyFont="1"/>
    <xf numFmtId="0" fontId="9" fillId="0" borderId="0" xfId="0" applyFont="1"/>
    <xf numFmtId="0" fontId="0" fillId="7" borderId="13" xfId="0" applyFill="1" applyBorder="1"/>
    <xf numFmtId="0" fontId="0" fillId="0" borderId="0" xfId="0" applyBorder="1" applyAlignment="1" applyProtection="1">
      <alignment horizontal="center"/>
    </xf>
    <xf numFmtId="0" fontId="0" fillId="0" borderId="12" xfId="0" applyBorder="1" applyAlignment="1" applyProtection="1">
      <alignment horizontal="center"/>
    </xf>
    <xf numFmtId="0" fontId="0" fillId="16" borderId="0" xfId="0" applyFill="1"/>
    <xf numFmtId="0" fontId="0" fillId="0" borderId="0" xfId="0" applyProtection="1">
      <protection locked="0"/>
    </xf>
    <xf numFmtId="0" fontId="0" fillId="0" borderId="1" xfId="0" applyBorder="1" applyProtection="1">
      <protection locked="0"/>
    </xf>
    <xf numFmtId="0" fontId="8" fillId="11" borderId="0" xfId="0" applyFont="1" applyFill="1"/>
    <xf numFmtId="0" fontId="7" fillId="11" borderId="0" xfId="0" applyFont="1" applyFill="1"/>
    <xf numFmtId="0" fontId="3" fillId="11" borderId="0" xfId="0" applyFont="1" applyFill="1"/>
    <xf numFmtId="0" fontId="11" fillId="11" borderId="0" xfId="0" applyFont="1" applyFill="1"/>
    <xf numFmtId="0" fontId="0" fillId="0" borderId="0" xfId="0" applyFont="1"/>
    <xf numFmtId="0" fontId="9" fillId="0" borderId="0" xfId="0" applyFont="1" applyBorder="1" applyAlignment="1">
      <alignment vertical="center"/>
    </xf>
    <xf numFmtId="0" fontId="12" fillId="0" borderId="0" xfId="0" applyFont="1"/>
    <xf numFmtId="1" fontId="7" fillId="0" borderId="0" xfId="0" applyNumberFormat="1" applyFont="1"/>
    <xf numFmtId="0" fontId="10" fillId="0" borderId="0" xfId="0" applyFont="1"/>
    <xf numFmtId="0" fontId="13" fillId="0" borderId="0" xfId="0" applyFont="1"/>
    <xf numFmtId="0" fontId="0" fillId="3" borderId="6" xfId="0" applyFill="1" applyBorder="1" applyAlignment="1">
      <alignment vertical="center"/>
    </xf>
    <xf numFmtId="0" fontId="0" fillId="3" borderId="5" xfId="0" applyFill="1" applyBorder="1"/>
    <xf numFmtId="0" fontId="0" fillId="3" borderId="6" xfId="0" applyFill="1" applyBorder="1"/>
    <xf numFmtId="0" fontId="0" fillId="0" borderId="7" xfId="0" applyBorder="1" applyAlignment="1">
      <alignment horizontal="center" vertical="center" wrapText="1"/>
    </xf>
    <xf numFmtId="0" fontId="0" fillId="0" borderId="7" xfId="0" applyBorder="1"/>
    <xf numFmtId="0" fontId="8" fillId="0" borderId="0" xfId="0" applyFont="1" applyAlignment="1">
      <alignment horizontal="center"/>
    </xf>
    <xf numFmtId="0" fontId="8" fillId="0" borderId="0" xfId="0" applyFont="1" applyAlignment="1">
      <alignment horizontal="center" vertical="center"/>
    </xf>
    <xf numFmtId="0" fontId="1" fillId="0" borderId="5" xfId="0" applyFont="1" applyBorder="1" applyAlignment="1">
      <alignment vertical="center"/>
    </xf>
    <xf numFmtId="0" fontId="1" fillId="0" borderId="5" xfId="0" applyFont="1" applyFill="1" applyBorder="1" applyAlignment="1">
      <alignment horizontal="left" vertical="center" wrapText="1"/>
    </xf>
    <xf numFmtId="0" fontId="16" fillId="0" borderId="1" xfId="0" applyFont="1" applyBorder="1" applyAlignment="1">
      <alignment horizontal="left" vertical="center" wrapText="1"/>
    </xf>
    <xf numFmtId="0" fontId="0" fillId="0" borderId="8" xfId="0" applyBorder="1"/>
    <xf numFmtId="0" fontId="0" fillId="0" borderId="11" xfId="0" applyBorder="1" applyAlignment="1">
      <alignment vertical="center"/>
    </xf>
    <xf numFmtId="0" fontId="16" fillId="0" borderId="16" xfId="0" applyFont="1" applyBorder="1" applyAlignment="1">
      <alignment horizontal="center" vertical="center" wrapText="1"/>
    </xf>
    <xf numFmtId="0" fontId="8" fillId="0" borderId="8" xfId="0" applyFont="1" applyBorder="1"/>
    <xf numFmtId="0" fontId="7" fillId="0" borderId="8" xfId="0" applyFont="1" applyBorder="1"/>
    <xf numFmtId="0" fontId="17" fillId="11" borderId="8" xfId="0" applyFont="1" applyFill="1" applyBorder="1"/>
    <xf numFmtId="0" fontId="10" fillId="7" borderId="0" xfId="0" applyFont="1" applyFill="1" applyAlignment="1">
      <alignment horizontal="center"/>
    </xf>
    <xf numFmtId="1" fontId="10" fillId="0" borderId="0" xfId="0" applyNumberFormat="1" applyFont="1"/>
    <xf numFmtId="0" fontId="0" fillId="0" borderId="12" xfId="0" applyBorder="1"/>
    <xf numFmtId="0" fontId="0" fillId="0" borderId="19" xfId="0" applyBorder="1" applyAlignment="1">
      <alignment horizontal="center" vertical="center"/>
    </xf>
    <xf numFmtId="1" fontId="0" fillId="0" borderId="20" xfId="0" applyNumberFormat="1" applyBorder="1" applyAlignment="1">
      <alignment horizontal="center" vertical="center"/>
    </xf>
    <xf numFmtId="0" fontId="0" fillId="0" borderId="20" xfId="0" applyBorder="1" applyAlignment="1">
      <alignment horizontal="center" vertical="center" wrapText="1"/>
    </xf>
    <xf numFmtId="0" fontId="0" fillId="3" borderId="20" xfId="0" applyFill="1" applyBorder="1"/>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3" xfId="0" applyFont="1" applyBorder="1"/>
    <xf numFmtId="0" fontId="7" fillId="0" borderId="3" xfId="0" applyFont="1" applyBorder="1"/>
    <xf numFmtId="0" fontId="7" fillId="11" borderId="3" xfId="0" applyFont="1" applyFill="1" applyBorder="1"/>
    <xf numFmtId="0" fontId="0" fillId="0" borderId="9" xfId="0" applyBorder="1"/>
    <xf numFmtId="0" fontId="10" fillId="0" borderId="3" xfId="0" applyFont="1" applyBorder="1"/>
    <xf numFmtId="0" fontId="19" fillId="17" borderId="7" xfId="2" applyNumberFormat="1" applyFont="1" applyFill="1" applyBorder="1" applyAlignment="1">
      <alignment horizontal="left" vertical="center" wrapText="1"/>
      <protection hidden="1"/>
    </xf>
    <xf numFmtId="0" fontId="2" fillId="11" borderId="0" xfId="0" applyFont="1" applyFill="1" applyAlignment="1">
      <alignment vertical="center"/>
    </xf>
    <xf numFmtId="0" fontId="0" fillId="0" borderId="10" xfId="0" applyFont="1" applyBorder="1" applyAlignment="1">
      <alignment vertical="center"/>
    </xf>
    <xf numFmtId="0" fontId="2" fillId="11" borderId="7" xfId="0" applyFont="1" applyFill="1" applyBorder="1" applyAlignment="1">
      <alignment vertical="center"/>
    </xf>
    <xf numFmtId="0" fontId="0" fillId="0" borderId="7" xfId="0" applyBorder="1" applyAlignment="1">
      <alignment vertical="top" wrapText="1"/>
    </xf>
    <xf numFmtId="0" fontId="0" fillId="0" borderId="7" xfId="0" applyFont="1" applyBorder="1" applyAlignment="1">
      <alignment horizontal="left" vertical="center" wrapText="1"/>
    </xf>
    <xf numFmtId="0" fontId="0" fillId="0" borderId="7" xfId="0" applyBorder="1" applyAlignment="1">
      <alignment horizontal="left" vertical="center" wrapText="1"/>
    </xf>
    <xf numFmtId="0" fontId="1" fillId="17" borderId="7" xfId="0" applyFont="1" applyFill="1" applyBorder="1" applyAlignment="1">
      <alignment horizontal="center" vertical="center"/>
    </xf>
    <xf numFmtId="0" fontId="1" fillId="17" borderId="7" xfId="0" applyFont="1" applyFill="1" applyBorder="1" applyAlignment="1">
      <alignment vertical="center"/>
    </xf>
    <xf numFmtId="0" fontId="0" fillId="11" borderId="12" xfId="0" applyFill="1" applyBorder="1"/>
    <xf numFmtId="0" fontId="6" fillId="0" borderId="12" xfId="0" applyFont="1" applyBorder="1"/>
    <xf numFmtId="0" fontId="7" fillId="0" borderId="12" xfId="0" applyFont="1" applyBorder="1"/>
    <xf numFmtId="0" fontId="8" fillId="0" borderId="12" xfId="0" applyFont="1" applyBorder="1" applyAlignment="1">
      <alignment horizontal="center"/>
    </xf>
    <xf numFmtId="0" fontId="8" fillId="0" borderId="12" xfId="0" applyFont="1" applyBorder="1"/>
    <xf numFmtId="0" fontId="7" fillId="11" borderId="12" xfId="0" applyFont="1" applyFill="1" applyBorder="1"/>
    <xf numFmtId="0" fontId="8" fillId="0" borderId="12" xfId="0" applyFont="1" applyBorder="1" applyAlignment="1">
      <alignment horizontal="center" vertical="center"/>
    </xf>
    <xf numFmtId="0" fontId="8" fillId="0" borderId="17" xfId="0" applyFont="1" applyBorder="1"/>
    <xf numFmtId="0" fontId="0" fillId="0" borderId="18"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16" fillId="0" borderId="1"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6" fillId="0" borderId="23" xfId="0" applyFont="1" applyBorder="1" applyAlignment="1">
      <alignment horizontal="center" vertical="center" wrapText="1"/>
    </xf>
    <xf numFmtId="0" fontId="16" fillId="0" borderId="2" xfId="0" applyFont="1" applyBorder="1" applyAlignment="1" applyProtection="1">
      <alignment horizontal="center" vertical="center"/>
      <protection locked="0"/>
    </xf>
    <xf numFmtId="0" fontId="16" fillId="0" borderId="24" xfId="0" applyFont="1" applyBorder="1" applyAlignment="1" applyProtection="1">
      <alignment horizontal="center" vertical="center"/>
      <protection locked="0"/>
    </xf>
    <xf numFmtId="0" fontId="0" fillId="0" borderId="6" xfId="0" applyBorder="1" applyAlignment="1">
      <alignment vertical="center"/>
    </xf>
    <xf numFmtId="0" fontId="0" fillId="0" borderId="0" xfId="0" applyAlignment="1" applyProtection="1">
      <alignment horizontal="left" vertical="top" wrapText="1"/>
      <protection locked="0"/>
    </xf>
    <xf numFmtId="0" fontId="24" fillId="17" borderId="4" xfId="0" applyFont="1" applyFill="1" applyBorder="1" applyAlignment="1"/>
    <xf numFmtId="0" fontId="25" fillId="17" borderId="4" xfId="0" applyFont="1" applyFill="1" applyBorder="1" applyAlignment="1"/>
    <xf numFmtId="0" fontId="22" fillId="19" borderId="0" xfId="0" applyFont="1" applyFill="1"/>
    <xf numFmtId="0" fontId="27" fillId="0" borderId="0" xfId="0" applyFont="1"/>
    <xf numFmtId="0" fontId="28" fillId="17" borderId="7" xfId="2" applyNumberFormat="1" applyFont="1" applyFill="1" applyBorder="1" applyAlignment="1">
      <alignment horizontal="center" vertical="center" wrapText="1"/>
      <protection hidden="1"/>
    </xf>
    <xf numFmtId="0" fontId="28" fillId="17" borderId="7" xfId="3" quotePrefix="1" applyFont="1" applyFill="1" applyBorder="1" applyAlignment="1" applyProtection="1">
      <alignment horizontal="center" vertical="center" wrapText="1"/>
      <protection hidden="1"/>
    </xf>
    <xf numFmtId="0" fontId="29" fillId="0" borderId="0" xfId="0" applyFont="1" applyFill="1" applyAlignment="1">
      <alignment wrapText="1"/>
    </xf>
    <xf numFmtId="0" fontId="27" fillId="0" borderId="0" xfId="0" applyFont="1" applyProtection="1"/>
    <xf numFmtId="165" fontId="29" fillId="0" borderId="0" xfId="4" applyNumberFormat="1" applyFont="1" applyFill="1" applyAlignment="1">
      <alignment wrapText="1"/>
    </xf>
    <xf numFmtId="0" fontId="29" fillId="0" borderId="0" xfId="0" applyFont="1"/>
    <xf numFmtId="0" fontId="0" fillId="19" borderId="0" xfId="0" applyFill="1"/>
    <xf numFmtId="0" fontId="3" fillId="0" borderId="0" xfId="0" applyFont="1" applyAlignment="1">
      <alignment vertical="center"/>
    </xf>
    <xf numFmtId="0" fontId="3" fillId="0" borderId="0" xfId="0" applyFont="1" applyAlignment="1">
      <alignment vertical="center" wrapText="1"/>
    </xf>
    <xf numFmtId="167" fontId="0" fillId="0" borderId="0" xfId="0" applyNumberFormat="1"/>
    <xf numFmtId="0" fontId="33" fillId="16" borderId="7" xfId="0" applyFont="1" applyFill="1" applyBorder="1" applyAlignment="1" applyProtection="1">
      <alignment horizontal="center" vertical="center"/>
      <protection locked="0"/>
    </xf>
    <xf numFmtId="165" fontId="33" fillId="16" borderId="7" xfId="4" applyNumberFormat="1" applyFont="1" applyFill="1" applyBorder="1" applyAlignment="1" applyProtection="1">
      <alignment horizontal="right" vertical="center"/>
      <protection locked="0"/>
    </xf>
    <xf numFmtId="0" fontId="0" fillId="0" borderId="0" xfId="0" applyAlignment="1">
      <alignment horizontal="center" vertical="center"/>
    </xf>
    <xf numFmtId="0" fontId="29" fillId="0" borderId="0" xfId="0" applyFont="1" applyAlignment="1">
      <alignment horizontal="center"/>
    </xf>
    <xf numFmtId="165" fontId="29" fillId="0" borderId="0" xfId="0" applyNumberFormat="1" applyFont="1"/>
    <xf numFmtId="0" fontId="29" fillId="0" borderId="0" xfId="0" applyFont="1" applyAlignment="1">
      <alignment horizontal="center" vertical="center"/>
    </xf>
    <xf numFmtId="0" fontId="0" fillId="0" borderId="29" xfId="0" applyBorder="1"/>
    <xf numFmtId="0" fontId="6" fillId="0" borderId="0" xfId="0" applyFont="1" applyBorder="1"/>
    <xf numFmtId="0" fontId="0" fillId="0" borderId="27" xfId="0" applyBorder="1" applyAlignment="1">
      <alignment vertical="center" wrapText="1"/>
    </xf>
    <xf numFmtId="0" fontId="0" fillId="0" borderId="27" xfId="0" applyBorder="1" applyAlignment="1">
      <alignment vertical="center"/>
    </xf>
    <xf numFmtId="0" fontId="0" fillId="0" borderId="26" xfId="0" applyBorder="1" applyAlignment="1">
      <alignment vertical="center"/>
    </xf>
    <xf numFmtId="0" fontId="0" fillId="0" borderId="26" xfId="0" applyBorder="1" applyAlignment="1">
      <alignment vertical="center" wrapText="1"/>
    </xf>
    <xf numFmtId="0" fontId="28" fillId="17" borderId="22" xfId="2" applyNumberFormat="1" applyFont="1" applyFill="1" applyBorder="1" applyAlignment="1">
      <alignment horizontal="center" vertical="center" wrapText="1"/>
      <protection hidden="1"/>
    </xf>
    <xf numFmtId="0" fontId="28" fillId="17" borderId="22" xfId="3" quotePrefix="1" applyFont="1" applyFill="1" applyBorder="1" applyProtection="1">
      <alignment horizontal="center" vertical="center" wrapText="1"/>
      <protection hidden="1"/>
    </xf>
    <xf numFmtId="0" fontId="0" fillId="0" borderId="10" xfId="0" applyFont="1" applyBorder="1" applyAlignment="1">
      <alignment vertical="center" wrapText="1"/>
    </xf>
    <xf numFmtId="0" fontId="0" fillId="0" borderId="0" xfId="0" applyAlignment="1">
      <alignment horizontal="center" wrapText="1"/>
    </xf>
    <xf numFmtId="0" fontId="0" fillId="0" borderId="0" xfId="0" applyAlignment="1">
      <alignment horizontal="center"/>
    </xf>
    <xf numFmtId="0" fontId="0" fillId="0" borderId="28" xfId="0" applyBorder="1" applyAlignment="1">
      <alignment horizontal="center" vertical="center" wrapText="1"/>
    </xf>
    <xf numFmtId="0" fontId="0" fillId="0" borderId="3" xfId="0" applyBorder="1" applyAlignment="1">
      <alignment horizontal="center"/>
    </xf>
    <xf numFmtId="0" fontId="0" fillId="11" borderId="0" xfId="0" applyFill="1" applyAlignment="1">
      <alignment horizontal="center"/>
    </xf>
    <xf numFmtId="0" fontId="6" fillId="0" borderId="0" xfId="0" applyFont="1" applyAlignment="1">
      <alignment horizontal="center"/>
    </xf>
    <xf numFmtId="0" fontId="7" fillId="0" borderId="0" xfId="0" applyFont="1" applyAlignment="1">
      <alignment horizontal="center"/>
    </xf>
    <xf numFmtId="0" fontId="7" fillId="11" borderId="0" xfId="0" applyFont="1" applyFill="1" applyAlignment="1">
      <alignment horizontal="center"/>
    </xf>
    <xf numFmtId="0" fontId="12" fillId="0" borderId="0" xfId="0" applyFont="1" applyAlignment="1">
      <alignment horizontal="center"/>
    </xf>
    <xf numFmtId="0" fontId="13" fillId="0" borderId="0" xfId="0" applyFont="1" applyAlignment="1">
      <alignment horizontal="center"/>
    </xf>
    <xf numFmtId="9" fontId="0" fillId="7" borderId="7" xfId="1" applyFont="1" applyFill="1" applyBorder="1"/>
    <xf numFmtId="1" fontId="32" fillId="0" borderId="25" xfId="0" applyNumberFormat="1" applyFont="1" applyBorder="1" applyAlignment="1" applyProtection="1">
      <alignment horizontal="center" vertical="center"/>
    </xf>
    <xf numFmtId="165" fontId="29" fillId="0" borderId="1" xfId="0" applyNumberFormat="1" applyFont="1" applyBorder="1"/>
    <xf numFmtId="0" fontId="29" fillId="0" borderId="1" xfId="0" applyFont="1" applyBorder="1"/>
    <xf numFmtId="0" fontId="29" fillId="0" borderId="1" xfId="0" applyFont="1" applyFill="1" applyBorder="1" applyAlignment="1">
      <alignment wrapText="1"/>
    </xf>
    <xf numFmtId="0" fontId="29" fillId="0" borderId="0" xfId="0" applyFont="1" applyFill="1" applyAlignment="1">
      <alignment horizontal="center" wrapText="1"/>
    </xf>
    <xf numFmtId="166" fontId="29" fillId="0" borderId="0" xfId="0" applyNumberFormat="1" applyFont="1" applyAlignment="1"/>
    <xf numFmtId="165" fontId="0" fillId="0" borderId="0" xfId="4" applyNumberFormat="1" applyFont="1"/>
    <xf numFmtId="0" fontId="9" fillId="19" borderId="0" xfId="0" applyFont="1" applyFill="1" applyProtection="1"/>
    <xf numFmtId="0" fontId="6" fillId="0" borderId="1" xfId="0" applyFont="1" applyBorder="1" applyAlignment="1">
      <alignment wrapText="1"/>
    </xf>
    <xf numFmtId="0" fontId="0" fillId="0" borderId="1" xfId="0" applyBorder="1"/>
    <xf numFmtId="0" fontId="0" fillId="0" borderId="0" xfId="0" applyFill="1" applyBorder="1"/>
    <xf numFmtId="0" fontId="0" fillId="0" borderId="26" xfId="0" applyBorder="1"/>
    <xf numFmtId="0" fontId="0" fillId="0" borderId="27" xfId="0" applyBorder="1"/>
    <xf numFmtId="0" fontId="0" fillId="0" borderId="28" xfId="0" applyBorder="1"/>
    <xf numFmtId="0" fontId="0" fillId="0" borderId="30" xfId="0" applyBorder="1"/>
    <xf numFmtId="0" fontId="0" fillId="0" borderId="2" xfId="0" applyBorder="1"/>
    <xf numFmtId="0" fontId="0" fillId="19" borderId="27" xfId="0" applyFill="1" applyBorder="1"/>
    <xf numFmtId="0" fontId="0" fillId="19" borderId="28" xfId="0" applyFill="1" applyBorder="1"/>
    <xf numFmtId="0" fontId="0" fillId="19" borderId="0" xfId="0" applyFill="1" applyBorder="1"/>
    <xf numFmtId="0" fontId="0" fillId="19" borderId="3" xfId="0" applyFill="1" applyBorder="1"/>
    <xf numFmtId="0" fontId="0" fillId="0" borderId="27" xfId="0" applyFill="1" applyBorder="1"/>
    <xf numFmtId="0" fontId="0" fillId="0" borderId="1" xfId="0" applyFill="1" applyBorder="1"/>
    <xf numFmtId="165" fontId="29" fillId="0" borderId="0" xfId="0" applyNumberFormat="1" applyFont="1" applyBorder="1"/>
    <xf numFmtId="0" fontId="29" fillId="0" borderId="0" xfId="0" applyFont="1" applyBorder="1"/>
    <xf numFmtId="0" fontId="29" fillId="0" borderId="0" xfId="0" applyFont="1" applyFill="1" applyBorder="1" applyAlignment="1">
      <alignment wrapText="1"/>
    </xf>
    <xf numFmtId="0" fontId="33" fillId="16" borderId="31" xfId="0" applyFont="1" applyFill="1" applyBorder="1" applyAlignment="1" applyProtection="1">
      <alignment horizontal="center" vertical="center"/>
      <protection locked="0"/>
    </xf>
    <xf numFmtId="165" fontId="33" fillId="16" borderId="31" xfId="4" applyNumberFormat="1" applyFont="1" applyFill="1" applyBorder="1" applyAlignment="1" applyProtection="1">
      <alignment horizontal="right" vertical="center"/>
      <protection locked="0"/>
    </xf>
    <xf numFmtId="1" fontId="32" fillId="20" borderId="25" xfId="0" applyNumberFormat="1" applyFont="1" applyFill="1" applyBorder="1" applyAlignment="1" applyProtection="1">
      <alignment horizontal="center" vertical="center"/>
    </xf>
    <xf numFmtId="165" fontId="40" fillId="0" borderId="25" xfId="4" applyNumberFormat="1" applyFont="1" applyBorder="1" applyAlignment="1" applyProtection="1">
      <alignment vertical="center"/>
    </xf>
    <xf numFmtId="1" fontId="40" fillId="0" borderId="7" xfId="0" applyNumberFormat="1" applyFont="1" applyBorder="1" applyAlignment="1" applyProtection="1">
      <alignment horizontal="center" vertical="center"/>
    </xf>
    <xf numFmtId="1" fontId="29" fillId="0" borderId="7" xfId="0" applyNumberFormat="1" applyFont="1" applyBorder="1" applyAlignment="1" applyProtection="1">
      <alignment horizontal="center" vertical="center"/>
    </xf>
    <xf numFmtId="0" fontId="0" fillId="0" borderId="35" xfId="0" applyBorder="1" applyAlignment="1">
      <alignment horizontal="center" vertical="center"/>
    </xf>
    <xf numFmtId="0" fontId="0" fillId="0" borderId="37" xfId="0" applyBorder="1" applyAlignment="1">
      <alignment horizontal="center" vertical="center"/>
    </xf>
    <xf numFmtId="1" fontId="29" fillId="0" borderId="31" xfId="0" applyNumberFormat="1" applyFont="1" applyBorder="1" applyAlignment="1" applyProtection="1">
      <alignment horizontal="center" vertical="center"/>
    </xf>
    <xf numFmtId="1" fontId="29" fillId="0" borderId="25" xfId="0" applyNumberFormat="1" applyFont="1" applyBorder="1" applyAlignment="1" applyProtection="1">
      <alignment horizontal="center" vertical="center"/>
    </xf>
    <xf numFmtId="0" fontId="3" fillId="0" borderId="20" xfId="0" applyFont="1" applyBorder="1" applyAlignment="1">
      <alignment vertical="center"/>
    </xf>
    <xf numFmtId="0" fontId="3" fillId="0" borderId="5" xfId="0" applyFont="1" applyBorder="1" applyAlignment="1">
      <alignment horizontal="center" vertical="center"/>
    </xf>
    <xf numFmtId="1" fontId="29" fillId="0" borderId="30" xfId="0" applyNumberFormat="1" applyFont="1" applyBorder="1" applyAlignment="1" applyProtection="1">
      <alignment horizontal="center" vertical="center"/>
    </xf>
    <xf numFmtId="1" fontId="29" fillId="0" borderId="10" xfId="0" applyNumberFormat="1" applyFont="1" applyBorder="1" applyAlignment="1" applyProtection="1">
      <alignment horizontal="center" vertical="center"/>
    </xf>
    <xf numFmtId="1" fontId="29" fillId="0" borderId="14" xfId="0" applyNumberFormat="1" applyFont="1" applyBorder="1" applyAlignment="1" applyProtection="1">
      <alignment horizontal="center" vertical="center"/>
    </xf>
    <xf numFmtId="0" fontId="3" fillId="0" borderId="13" xfId="0" applyFont="1" applyBorder="1" applyAlignment="1">
      <alignment horizontal="center" vertical="center" wrapText="1"/>
    </xf>
    <xf numFmtId="1" fontId="40" fillId="0" borderId="40" xfId="0" applyNumberFormat="1" applyFont="1" applyBorder="1" applyAlignment="1" applyProtection="1">
      <alignment horizontal="center" vertical="center"/>
    </xf>
    <xf numFmtId="0" fontId="3" fillId="0" borderId="16" xfId="0" applyFont="1" applyBorder="1" applyAlignment="1">
      <alignment horizontal="center" vertical="center"/>
    </xf>
    <xf numFmtId="0" fontId="0" fillId="0" borderId="41" xfId="0" applyBorder="1" applyAlignment="1">
      <alignment horizontal="center" vertical="center"/>
    </xf>
    <xf numFmtId="0" fontId="28" fillId="17" borderId="36" xfId="3" quotePrefix="1" applyFont="1" applyFill="1" applyBorder="1" applyAlignment="1" applyProtection="1">
      <alignment horizontal="center" vertical="center" wrapText="1"/>
      <protection hidden="1"/>
    </xf>
    <xf numFmtId="0" fontId="0" fillId="0" borderId="31" xfId="0" applyBorder="1" applyAlignment="1">
      <alignment horizontal="center" vertical="center" wrapText="1"/>
    </xf>
    <xf numFmtId="0" fontId="0" fillId="0" borderId="22" xfId="0" applyBorder="1" applyAlignment="1">
      <alignment horizontal="center" vertical="center" wrapText="1"/>
    </xf>
    <xf numFmtId="0" fontId="27" fillId="19" borderId="15" xfId="0" applyFont="1" applyFill="1" applyBorder="1"/>
    <xf numFmtId="0" fontId="27" fillId="19" borderId="46" xfId="0" applyFont="1" applyFill="1" applyBorder="1" applyAlignment="1">
      <alignment vertical="center"/>
    </xf>
    <xf numFmtId="1" fontId="40" fillId="0" borderId="13" xfId="0" applyNumberFormat="1" applyFont="1" applyBorder="1" applyAlignment="1" applyProtection="1">
      <alignment horizontal="center" vertical="center"/>
    </xf>
    <xf numFmtId="0" fontId="1" fillId="19" borderId="32" xfId="0" applyFont="1" applyFill="1" applyBorder="1" applyAlignment="1">
      <alignment vertical="center"/>
    </xf>
    <xf numFmtId="0" fontId="0" fillId="19" borderId="33" xfId="0" applyFill="1" applyBorder="1"/>
    <xf numFmtId="0" fontId="0" fillId="0" borderId="18" xfId="0" applyBorder="1" applyAlignment="1">
      <alignment horizontal="center" vertical="center"/>
    </xf>
    <xf numFmtId="0" fontId="0" fillId="0" borderId="44" xfId="0" applyBorder="1" applyAlignment="1">
      <alignment horizontal="center" vertical="center"/>
    </xf>
    <xf numFmtId="0" fontId="0" fillId="0" borderId="46" xfId="0" applyBorder="1" applyAlignment="1">
      <alignment horizontal="center" vertical="center"/>
    </xf>
    <xf numFmtId="0" fontId="0" fillId="0" borderId="50" xfId="0" applyBorder="1"/>
    <xf numFmtId="0" fontId="0" fillId="0" borderId="35" xfId="0" applyBorder="1" applyAlignment="1">
      <alignment vertical="center" wrapText="1"/>
    </xf>
    <xf numFmtId="0" fontId="0" fillId="0" borderId="37" xfId="0" applyBorder="1" applyAlignment="1">
      <alignment vertical="center" wrapText="1"/>
    </xf>
    <xf numFmtId="1" fontId="40" fillId="0" borderId="51" xfId="0" applyNumberFormat="1" applyFont="1" applyBorder="1" applyAlignment="1" applyProtection="1">
      <alignment horizontal="center" vertical="center"/>
    </xf>
    <xf numFmtId="0" fontId="0" fillId="0" borderId="36" xfId="0" applyBorder="1" applyAlignment="1" applyProtection="1">
      <alignment horizontal="center" vertical="center" wrapText="1"/>
      <protection locked="0"/>
    </xf>
    <xf numFmtId="0" fontId="42" fillId="19" borderId="0" xfId="0" applyFont="1" applyFill="1" applyAlignment="1" applyProtection="1">
      <alignment vertical="center"/>
    </xf>
    <xf numFmtId="0" fontId="13" fillId="0" borderId="0" xfId="0" applyFont="1" applyBorder="1"/>
    <xf numFmtId="0" fontId="43" fillId="0" borderId="0" xfId="0" applyFont="1"/>
    <xf numFmtId="0" fontId="0" fillId="0" borderId="48" xfId="0" applyBorder="1" applyAlignment="1" applyProtection="1">
      <alignment horizontal="center" vertical="center" wrapText="1"/>
      <protection locked="0"/>
    </xf>
    <xf numFmtId="0" fontId="0" fillId="0" borderId="7" xfId="0" applyBorder="1" applyAlignment="1">
      <alignment vertical="center" wrapText="1"/>
    </xf>
    <xf numFmtId="0" fontId="0" fillId="0" borderId="27" xfId="0" applyBorder="1" applyAlignment="1">
      <alignment horizontal="center" vertical="center" wrapText="1"/>
    </xf>
    <xf numFmtId="0" fontId="0" fillId="0" borderId="0" xfId="0" applyAlignment="1">
      <alignment horizontal="center" vertical="center" wrapText="1"/>
    </xf>
    <xf numFmtId="0" fontId="44" fillId="0" borderId="0" xfId="0" applyFont="1" applyAlignment="1">
      <alignment vertical="center" wrapText="1"/>
    </xf>
    <xf numFmtId="0" fontId="0" fillId="0" borderId="0" xfId="0" applyFill="1"/>
    <xf numFmtId="166" fontId="0" fillId="0" borderId="1" xfId="0" applyNumberFormat="1" applyFill="1" applyBorder="1"/>
    <xf numFmtId="0" fontId="21" fillId="11" borderId="0" xfId="0" applyFont="1" applyFill="1"/>
    <xf numFmtId="0" fontId="45" fillId="0" borderId="0" xfId="0" applyFont="1" applyAlignment="1">
      <alignment vertical="center" wrapText="1"/>
    </xf>
    <xf numFmtId="0" fontId="46" fillId="0" borderId="0" xfId="0" applyFont="1" applyFill="1"/>
    <xf numFmtId="0" fontId="46" fillId="0" borderId="1" xfId="0" applyFont="1" applyFill="1" applyBorder="1"/>
    <xf numFmtId="0" fontId="6" fillId="0" borderId="1" xfId="0" applyFont="1" applyBorder="1"/>
    <xf numFmtId="1" fontId="7" fillId="0" borderId="1" xfId="0" applyNumberFormat="1" applyFont="1" applyBorder="1"/>
    <xf numFmtId="0" fontId="0" fillId="0" borderId="1" xfId="0" applyBorder="1" applyAlignment="1">
      <alignment horizontal="center" wrapText="1"/>
    </xf>
    <xf numFmtId="0" fontId="0" fillId="0" borderId="2" xfId="0" applyBorder="1" applyAlignment="1">
      <alignment horizontal="center"/>
    </xf>
    <xf numFmtId="0" fontId="21" fillId="11" borderId="0" xfId="0" applyFont="1" applyFill="1" applyAlignment="1">
      <alignment vertical="center"/>
    </xf>
    <xf numFmtId="0" fontId="3" fillId="0" borderId="0" xfId="0" quotePrefix="1" applyFont="1"/>
    <xf numFmtId="0" fontId="0" fillId="0" borderId="52" xfId="0" applyBorder="1" applyAlignment="1">
      <alignment horizontal="center" vertical="center" wrapText="1"/>
    </xf>
    <xf numFmtId="0" fontId="0" fillId="0" borderId="25" xfId="0" applyBorder="1" applyAlignment="1">
      <alignment horizontal="center" vertical="center" wrapText="1"/>
    </xf>
    <xf numFmtId="0" fontId="0" fillId="0" borderId="40" xfId="0" applyBorder="1" applyAlignment="1">
      <alignment horizontal="center" vertical="center" wrapText="1"/>
    </xf>
    <xf numFmtId="0" fontId="3" fillId="17" borderId="13" xfId="0" applyFont="1" applyFill="1" applyBorder="1" applyAlignment="1">
      <alignment horizontal="center" vertical="center" wrapText="1"/>
    </xf>
    <xf numFmtId="0" fontId="3" fillId="17" borderId="16" xfId="0" applyFont="1" applyFill="1" applyBorder="1" applyAlignment="1">
      <alignment horizontal="center" vertical="center" wrapText="1"/>
    </xf>
    <xf numFmtId="0" fontId="16" fillId="0" borderId="7" xfId="0" applyFont="1" applyBorder="1" applyAlignment="1">
      <alignment horizontal="center" vertical="center"/>
    </xf>
    <xf numFmtId="0" fontId="0" fillId="0" borderId="2" xfId="0" applyBorder="1" applyAlignment="1">
      <alignment horizontal="center" vertical="center" wrapText="1"/>
    </xf>
    <xf numFmtId="0" fontId="0" fillId="0" borderId="18" xfId="0" applyBorder="1" applyAlignment="1">
      <alignment vertical="center"/>
    </xf>
    <xf numFmtId="0" fontId="0" fillId="0" borderId="44" xfId="0" applyBorder="1" applyAlignment="1">
      <alignment vertical="center"/>
    </xf>
    <xf numFmtId="0" fontId="0" fillId="0" borderId="46" xfId="0" applyBorder="1" applyAlignment="1">
      <alignment vertical="center"/>
    </xf>
    <xf numFmtId="0" fontId="3" fillId="17" borderId="50" xfId="0" applyFont="1" applyFill="1" applyBorder="1" applyAlignment="1">
      <alignment horizontal="center" vertical="center" wrapText="1"/>
    </xf>
    <xf numFmtId="0" fontId="3" fillId="17" borderId="53" xfId="0" applyFont="1" applyFill="1" applyBorder="1" applyAlignment="1">
      <alignment horizontal="center" vertical="center" wrapText="1"/>
    </xf>
    <xf numFmtId="0" fontId="0" fillId="0" borderId="39" xfId="0" applyBorder="1" applyAlignment="1">
      <alignment horizontal="center" vertical="center" wrapText="1"/>
    </xf>
    <xf numFmtId="0" fontId="0" fillId="0" borderId="54" xfId="0"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19" fillId="17" borderId="20" xfId="2" applyNumberFormat="1" applyFont="1" applyFill="1" applyBorder="1" applyAlignment="1" applyProtection="1">
      <alignment horizontal="left" vertical="center" wrapText="1"/>
      <protection locked="0"/>
    </xf>
    <xf numFmtId="0" fontId="16" fillId="0" borderId="39" xfId="0" applyFont="1" applyBorder="1" applyAlignment="1">
      <alignment vertical="center" wrapText="1"/>
    </xf>
    <xf numFmtId="0" fontId="16" fillId="0" borderId="35" xfId="0" applyFont="1" applyBorder="1" applyAlignment="1">
      <alignment vertical="center" wrapText="1"/>
    </xf>
    <xf numFmtId="0" fontId="0" fillId="0" borderId="4" xfId="0" applyBorder="1" applyAlignment="1">
      <alignment vertical="center" wrapText="1"/>
    </xf>
    <xf numFmtId="0" fontId="2" fillId="19" borderId="0" xfId="0" applyFont="1" applyFill="1" applyAlignment="1">
      <alignment vertical="center"/>
    </xf>
    <xf numFmtId="0" fontId="2" fillId="11" borderId="7" xfId="0" applyFont="1" applyFill="1" applyBorder="1" applyAlignment="1">
      <alignment horizontal="left" vertical="center"/>
    </xf>
    <xf numFmtId="0" fontId="2" fillId="11" borderId="7" xfId="0" applyFont="1" applyFill="1" applyBorder="1" applyAlignment="1">
      <alignment horizontal="center" vertical="center"/>
    </xf>
    <xf numFmtId="0" fontId="47" fillId="0" borderId="12" xfId="0" applyFont="1" applyBorder="1" applyAlignment="1">
      <alignment horizontal="left" vertical="center" wrapText="1"/>
    </xf>
    <xf numFmtId="0" fontId="47" fillId="0" borderId="17" xfId="0" applyFont="1" applyBorder="1" applyAlignment="1">
      <alignment horizontal="left" vertical="center" wrapText="1"/>
    </xf>
    <xf numFmtId="0" fontId="3" fillId="11" borderId="18" xfId="0" applyFont="1" applyFill="1" applyBorder="1" applyAlignment="1">
      <alignment horizontal="left" vertical="center" wrapText="1"/>
    </xf>
    <xf numFmtId="0" fontId="3" fillId="11" borderId="1" xfId="0" applyFont="1" applyFill="1" applyBorder="1" applyAlignment="1">
      <alignment horizontal="left" vertical="center" wrapText="1"/>
    </xf>
    <xf numFmtId="0" fontId="0" fillId="0" borderId="2" xfId="0" applyBorder="1" applyAlignment="1">
      <alignment horizontal="left" vertical="center" wrapText="1"/>
    </xf>
    <xf numFmtId="0" fontId="38" fillId="0" borderId="30" xfId="0" applyFont="1" applyBorder="1" applyAlignment="1">
      <alignment vertical="center" wrapText="1"/>
    </xf>
    <xf numFmtId="0" fontId="0" fillId="0" borderId="1" xfId="0" applyBorder="1" applyAlignment="1">
      <alignment wrapText="1"/>
    </xf>
    <xf numFmtId="0" fontId="0" fillId="0" borderId="10" xfId="0" applyBorder="1" applyAlignment="1">
      <alignment vertical="center" wrapText="1"/>
    </xf>
    <xf numFmtId="0" fontId="0" fillId="0" borderId="4" xfId="0" applyBorder="1" applyAlignment="1">
      <alignment vertical="center" wrapText="1"/>
    </xf>
    <xf numFmtId="0" fontId="0" fillId="0" borderId="24" xfId="0" applyBorder="1" applyAlignment="1">
      <alignment vertical="center" wrapText="1"/>
    </xf>
    <xf numFmtId="0" fontId="2" fillId="11" borderId="20" xfId="0" applyFont="1" applyFill="1" applyBorder="1" applyAlignment="1">
      <alignment horizontal="center" vertical="center"/>
    </xf>
    <xf numFmtId="0" fontId="2" fillId="11" borderId="5" xfId="0" applyFont="1" applyFill="1" applyBorder="1" applyAlignment="1">
      <alignment horizontal="center" vertical="center"/>
    </xf>
    <xf numFmtId="0" fontId="0" fillId="11" borderId="55" xfId="0" applyFill="1" applyBorder="1" applyAlignment="1"/>
    <xf numFmtId="0" fontId="21" fillId="0" borderId="0" xfId="0" applyFont="1" applyAlignment="1">
      <alignment wrapText="1"/>
    </xf>
    <xf numFmtId="0" fontId="0" fillId="0" borderId="0" xfId="0" applyAlignment="1">
      <alignment wrapText="1"/>
    </xf>
    <xf numFmtId="0" fontId="49" fillId="0" borderId="47" xfId="0" applyFont="1" applyBorder="1" applyAlignment="1" applyProtection="1">
      <alignment vertical="center"/>
      <protection locked="0"/>
    </xf>
    <xf numFmtId="0" fontId="49" fillId="0" borderId="28" xfId="0" applyFont="1" applyBorder="1" applyAlignment="1" applyProtection="1">
      <alignment vertical="center"/>
      <protection locked="0"/>
    </xf>
    <xf numFmtId="0" fontId="49" fillId="0" borderId="44" xfId="0" applyFont="1" applyBorder="1" applyAlignment="1" applyProtection="1">
      <alignment vertical="center"/>
      <protection locked="0"/>
    </xf>
    <xf numFmtId="0" fontId="49" fillId="0" borderId="24" xfId="0" applyFont="1" applyBorder="1" applyAlignment="1" applyProtection="1">
      <alignment vertical="center"/>
      <protection locked="0"/>
    </xf>
    <xf numFmtId="0" fontId="26" fillId="16" borderId="44" xfId="2" applyNumberFormat="1" applyFont="1" applyFill="1" applyBorder="1" applyAlignment="1" applyProtection="1">
      <alignment horizontal="left" vertical="center" wrapText="1"/>
    </xf>
    <xf numFmtId="0" fontId="0" fillId="0" borderId="4" xfId="0" applyBorder="1" applyAlignment="1" applyProtection="1">
      <alignment wrapText="1"/>
    </xf>
    <xf numFmtId="0" fontId="0" fillId="0" borderId="45" xfId="0" applyBorder="1" applyAlignment="1" applyProtection="1">
      <alignment wrapText="1"/>
    </xf>
    <xf numFmtId="0" fontId="19" fillId="17" borderId="10" xfId="2" applyNumberFormat="1" applyFont="1" applyFill="1" applyBorder="1" applyAlignment="1">
      <alignment horizontal="left" vertical="center" wrapText="1"/>
      <protection hidden="1"/>
    </xf>
    <xf numFmtId="0" fontId="30" fillId="0" borderId="24" xfId="0" applyFont="1" applyBorder="1" applyAlignment="1">
      <alignment horizontal="left" vertical="center" wrapText="1"/>
    </xf>
    <xf numFmtId="0" fontId="32" fillId="17" borderId="4" xfId="0" applyFont="1" applyFill="1" applyBorder="1" applyAlignment="1">
      <alignment vertical="center"/>
    </xf>
    <xf numFmtId="0" fontId="16" fillId="0" borderId="4" xfId="0" applyFont="1" applyBorder="1" applyAlignment="1"/>
    <xf numFmtId="0" fontId="0" fillId="17" borderId="4" xfId="0" applyFill="1" applyBorder="1" applyAlignment="1"/>
    <xf numFmtId="0" fontId="0" fillId="17" borderId="24" xfId="0" applyFill="1" applyBorder="1" applyAlignment="1"/>
    <xf numFmtId="0" fontId="19" fillId="17" borderId="44" xfId="2" applyNumberFormat="1" applyFont="1" applyFill="1" applyBorder="1" applyAlignment="1">
      <alignment horizontal="left" vertical="center" wrapText="1"/>
      <protection hidden="1"/>
    </xf>
    <xf numFmtId="0" fontId="32" fillId="17" borderId="32" xfId="0" applyFont="1" applyFill="1" applyBorder="1" applyAlignment="1">
      <alignment vertical="center"/>
    </xf>
    <xf numFmtId="0" fontId="16" fillId="0" borderId="33" xfId="0" applyFont="1" applyBorder="1" applyAlignment="1"/>
    <xf numFmtId="0" fontId="0" fillId="17" borderId="33" xfId="0" applyFill="1" applyBorder="1" applyAlignment="1"/>
    <xf numFmtId="0" fontId="0" fillId="17" borderId="34" xfId="0" applyFill="1" applyBorder="1" applyAlignment="1"/>
    <xf numFmtId="0" fontId="26" fillId="16" borderId="7" xfId="2" applyNumberFormat="1" applyFont="1" applyFill="1" applyBorder="1" applyAlignment="1" applyProtection="1">
      <alignment horizontal="left" vertical="center" wrapText="1"/>
      <protection locked="0"/>
    </xf>
    <xf numFmtId="0" fontId="0" fillId="0" borderId="7" xfId="0" applyBorder="1" applyAlignment="1" applyProtection="1">
      <alignment wrapText="1"/>
      <protection locked="0"/>
    </xf>
    <xf numFmtId="0" fontId="0" fillId="0" borderId="36" xfId="0" applyBorder="1" applyAlignment="1" applyProtection="1">
      <alignment wrapText="1"/>
      <protection locked="0"/>
    </xf>
    <xf numFmtId="0" fontId="26" fillId="16" borderId="31" xfId="2" applyNumberFormat="1" applyFont="1" applyFill="1" applyBorder="1" applyAlignment="1" applyProtection="1">
      <alignment horizontal="left" vertical="center" wrapText="1"/>
      <protection locked="0"/>
    </xf>
    <xf numFmtId="0" fontId="0" fillId="0" borderId="31" xfId="0" applyBorder="1" applyAlignment="1" applyProtection="1">
      <alignment wrapText="1"/>
      <protection locked="0"/>
    </xf>
    <xf numFmtId="0" fontId="0" fillId="0" borderId="38" xfId="0" applyBorder="1" applyAlignment="1" applyProtection="1">
      <alignment wrapText="1"/>
      <protection locked="0"/>
    </xf>
    <xf numFmtId="0" fontId="26" fillId="16" borderId="42" xfId="2" applyNumberFormat="1" applyFont="1" applyFill="1" applyBorder="1" applyAlignment="1" applyProtection="1">
      <alignment horizontal="left" vertical="center" wrapText="1"/>
      <protection locked="0"/>
    </xf>
    <xf numFmtId="0" fontId="0" fillId="0" borderId="42" xfId="0" applyBorder="1" applyAlignment="1" applyProtection="1">
      <alignment wrapText="1"/>
      <protection locked="0"/>
    </xf>
    <xf numFmtId="0" fontId="0" fillId="0" borderId="43" xfId="0" applyBorder="1" applyAlignment="1" applyProtection="1">
      <alignment wrapText="1"/>
      <protection locked="0"/>
    </xf>
    <xf numFmtId="0" fontId="2" fillId="19" borderId="0" xfId="0" applyFont="1" applyFill="1" applyBorder="1" applyAlignment="1">
      <alignment vertical="center"/>
    </xf>
    <xf numFmtId="0" fontId="37" fillId="0" borderId="0" xfId="0" applyFont="1" applyBorder="1" applyAlignment="1">
      <alignment vertical="center"/>
    </xf>
    <xf numFmtId="0" fontId="32" fillId="17" borderId="18" xfId="0" applyFont="1" applyFill="1" applyBorder="1" applyAlignment="1">
      <alignment vertical="center"/>
    </xf>
    <xf numFmtId="0" fontId="16" fillId="0" borderId="1" xfId="0" applyFont="1" applyBorder="1" applyAlignment="1"/>
    <xf numFmtId="0" fontId="0" fillId="17" borderId="1" xfId="0" applyFill="1" applyBorder="1" applyAlignment="1"/>
    <xf numFmtId="0" fontId="0" fillId="17" borderId="49" xfId="0" applyFill="1" applyBorder="1" applyAlignment="1"/>
    <xf numFmtId="0" fontId="0" fillId="16" borderId="0" xfId="0" applyFill="1" applyBorder="1" applyAlignment="1"/>
    <xf numFmtId="0" fontId="48" fillId="19" borderId="33" xfId="0" applyFont="1" applyFill="1" applyBorder="1" applyAlignment="1">
      <alignment wrapText="1"/>
    </xf>
    <xf numFmtId="0" fontId="48" fillId="0" borderId="33" xfId="0" applyFont="1" applyBorder="1" applyAlignment="1">
      <alignment wrapText="1"/>
    </xf>
    <xf numFmtId="0" fontId="48" fillId="0" borderId="34" xfId="0" applyFont="1" applyBorder="1" applyAlignment="1">
      <alignment wrapText="1"/>
    </xf>
    <xf numFmtId="0" fontId="32" fillId="0" borderId="30" xfId="0" applyFont="1" applyBorder="1" applyAlignment="1" applyProtection="1">
      <alignment vertical="center" wrapText="1"/>
    </xf>
    <xf numFmtId="0" fontId="32" fillId="0" borderId="1" xfId="0" applyFont="1" applyBorder="1" applyAlignment="1" applyProtection="1">
      <alignment vertical="center" wrapText="1"/>
    </xf>
    <xf numFmtId="0" fontId="32" fillId="0" borderId="2" xfId="0" applyFont="1" applyBorder="1" applyAlignment="1" applyProtection="1">
      <alignment vertical="center" wrapText="1"/>
    </xf>
    <xf numFmtId="0" fontId="41" fillId="0" borderId="30" xfId="0" applyFont="1" applyBorder="1" applyAlignment="1" applyProtection="1">
      <alignment vertical="center" wrapText="1"/>
    </xf>
    <xf numFmtId="0" fontId="41" fillId="0" borderId="1" xfId="0" applyFont="1" applyBorder="1" applyAlignment="1" applyProtection="1">
      <alignment vertical="center" wrapText="1"/>
    </xf>
    <xf numFmtId="0" fontId="41" fillId="0" borderId="2" xfId="0" applyFont="1" applyBorder="1" applyAlignment="1" applyProtection="1">
      <alignment vertical="center" wrapText="1"/>
    </xf>
    <xf numFmtId="0" fontId="26" fillId="16" borderId="10" xfId="2" applyNumberFormat="1" applyFont="1" applyFill="1" applyBorder="1" applyAlignment="1" applyProtection="1">
      <alignment horizontal="left" vertical="center" wrapText="1"/>
    </xf>
    <xf numFmtId="0" fontId="0" fillId="0" borderId="24" xfId="0" applyBorder="1" applyAlignment="1" applyProtection="1">
      <alignment wrapText="1"/>
    </xf>
    <xf numFmtId="0" fontId="33" fillId="0" borderId="14" xfId="0" applyFont="1" applyBorder="1" applyAlignment="1" applyProtection="1">
      <alignment vertical="center" wrapText="1"/>
      <protection locked="0"/>
    </xf>
    <xf numFmtId="0" fontId="33" fillId="0" borderId="15" xfId="0" applyFont="1" applyBorder="1" applyAlignment="1" applyProtection="1">
      <alignment vertical="center" wrapText="1"/>
      <protection locked="0"/>
    </xf>
    <xf numFmtId="0" fontId="33" fillId="0" borderId="23" xfId="0" applyFont="1" applyBorder="1" applyAlignment="1" applyProtection="1">
      <alignment vertical="center" wrapText="1"/>
      <protection locked="0"/>
    </xf>
    <xf numFmtId="0" fontId="19" fillId="17" borderId="4" xfId="2" applyNumberFormat="1" applyFont="1" applyFill="1" applyBorder="1" applyAlignment="1">
      <alignment horizontal="left" vertical="center" wrapText="1"/>
      <protection hidden="1"/>
    </xf>
    <xf numFmtId="0" fontId="30" fillId="0" borderId="24" xfId="0" applyFont="1" applyBorder="1" applyAlignment="1">
      <alignment vertical="center" wrapText="1"/>
    </xf>
    <xf numFmtId="0" fontId="33" fillId="0" borderId="10" xfId="0" applyFont="1" applyBorder="1" applyAlignment="1" applyProtection="1">
      <alignment vertical="center" wrapText="1"/>
      <protection locked="0"/>
    </xf>
    <xf numFmtId="0" fontId="33" fillId="0" borderId="4" xfId="0" applyFont="1" applyBorder="1" applyAlignment="1" applyProtection="1">
      <alignment vertical="center" wrapText="1"/>
      <protection locked="0"/>
    </xf>
    <xf numFmtId="0" fontId="33" fillId="0" borderId="24" xfId="0" applyFont="1" applyBorder="1" applyAlignment="1" applyProtection="1">
      <alignment vertical="center" wrapText="1"/>
      <protection locked="0"/>
    </xf>
    <xf numFmtId="0" fontId="33" fillId="0" borderId="26" xfId="0" applyFont="1" applyBorder="1" applyAlignment="1" applyProtection="1">
      <alignment vertical="center" wrapText="1"/>
      <protection locked="0"/>
    </xf>
    <xf numFmtId="0" fontId="33" fillId="0" borderId="27" xfId="0" applyFont="1" applyBorder="1" applyAlignment="1" applyProtection="1">
      <alignment vertical="center" wrapText="1"/>
      <protection locked="0"/>
    </xf>
    <xf numFmtId="0" fontId="33" fillId="0" borderId="28" xfId="0" applyFont="1" applyBorder="1" applyAlignment="1" applyProtection="1">
      <alignment vertical="center" wrapText="1"/>
      <protection locked="0"/>
    </xf>
    <xf numFmtId="0" fontId="33" fillId="0" borderId="29" xfId="0" applyFont="1" applyBorder="1" applyAlignment="1" applyProtection="1">
      <alignment vertical="center" wrapText="1"/>
      <protection locked="0"/>
    </xf>
    <xf numFmtId="0" fontId="33" fillId="0" borderId="0" xfId="0" applyFont="1" applyBorder="1" applyAlignment="1" applyProtection="1">
      <alignment vertical="center" wrapText="1"/>
      <protection locked="0"/>
    </xf>
    <xf numFmtId="0" fontId="33" fillId="0" borderId="3" xfId="0" applyFont="1" applyBorder="1" applyAlignment="1" applyProtection="1">
      <alignment vertical="center" wrapText="1"/>
      <protection locked="0"/>
    </xf>
    <xf numFmtId="0" fontId="31" fillId="0" borderId="10" xfId="0" applyFont="1" applyBorder="1" applyAlignment="1" applyProtection="1">
      <alignment vertical="center" wrapText="1"/>
      <protection locked="0"/>
    </xf>
    <xf numFmtId="0" fontId="31" fillId="0" borderId="4" xfId="0" applyFont="1" applyBorder="1" applyAlignment="1" applyProtection="1">
      <alignment vertical="center" wrapText="1"/>
      <protection locked="0"/>
    </xf>
    <xf numFmtId="0" fontId="31" fillId="0" borderId="24" xfId="0" applyFont="1" applyBorder="1" applyAlignment="1" applyProtection="1">
      <alignment vertical="center" wrapText="1"/>
      <protection locked="0"/>
    </xf>
    <xf numFmtId="0" fontId="31" fillId="0" borderId="26" xfId="0" applyFont="1" applyBorder="1" applyAlignment="1" applyProtection="1">
      <alignment vertical="center" wrapText="1"/>
      <protection locked="0"/>
    </xf>
    <xf numFmtId="0" fontId="31" fillId="0" borderId="27" xfId="0" applyFont="1" applyBorder="1" applyAlignment="1" applyProtection="1">
      <alignment vertical="center" wrapText="1"/>
      <protection locked="0"/>
    </xf>
    <xf numFmtId="0" fontId="31" fillId="0" borderId="28" xfId="0" applyFont="1" applyBorder="1" applyAlignment="1" applyProtection="1">
      <alignment vertical="center" wrapText="1"/>
      <protection locked="0"/>
    </xf>
    <xf numFmtId="0" fontId="31" fillId="0" borderId="29" xfId="0" applyFont="1" applyBorder="1" applyAlignment="1" applyProtection="1">
      <alignment vertical="center" wrapText="1"/>
      <protection locked="0"/>
    </xf>
    <xf numFmtId="0" fontId="31" fillId="0" borderId="0" xfId="0" applyFont="1" applyBorder="1" applyAlignment="1" applyProtection="1">
      <alignment vertical="center" wrapText="1"/>
      <protection locked="0"/>
    </xf>
    <xf numFmtId="0" fontId="31" fillId="0" borderId="3" xfId="0" applyFont="1" applyBorder="1" applyAlignment="1" applyProtection="1">
      <alignment vertical="center" wrapText="1"/>
      <protection locked="0"/>
    </xf>
    <xf numFmtId="0" fontId="31" fillId="0" borderId="14" xfId="0" applyFont="1" applyBorder="1" applyAlignment="1" applyProtection="1">
      <alignment vertical="center" wrapText="1"/>
      <protection locked="0"/>
    </xf>
    <xf numFmtId="0" fontId="31" fillId="0" borderId="15" xfId="0" applyFont="1" applyBorder="1" applyAlignment="1" applyProtection="1">
      <alignment vertical="center" wrapText="1"/>
      <protection locked="0"/>
    </xf>
    <xf numFmtId="0" fontId="31" fillId="0" borderId="23" xfId="0" applyFont="1" applyBorder="1" applyAlignment="1" applyProtection="1">
      <alignment vertical="center" wrapText="1"/>
      <protection locked="0"/>
    </xf>
    <xf numFmtId="0" fontId="23" fillId="0" borderId="30" xfId="0" applyFont="1" applyBorder="1" applyAlignment="1" applyProtection="1">
      <alignment vertical="center" wrapText="1"/>
    </xf>
    <xf numFmtId="0" fontId="23" fillId="0" borderId="1" xfId="0" applyFont="1" applyBorder="1" applyAlignment="1" applyProtection="1">
      <alignment vertical="center" wrapText="1"/>
    </xf>
    <xf numFmtId="0" fontId="23" fillId="0" borderId="2" xfId="0" applyFont="1" applyBorder="1" applyAlignment="1" applyProtection="1">
      <alignment vertical="center" wrapText="1"/>
    </xf>
    <xf numFmtId="0" fontId="2" fillId="19" borderId="0" xfId="0" applyFont="1" applyFill="1" applyAlignment="1">
      <alignment vertical="center"/>
    </xf>
    <xf numFmtId="0" fontId="0" fillId="0" borderId="0" xfId="0" applyAlignment="1"/>
    <xf numFmtId="0" fontId="0" fillId="0" borderId="26" xfId="0" applyBorder="1" applyAlignment="1">
      <alignment horizontal="center" vertical="center" textRotation="90" wrapText="1"/>
    </xf>
    <xf numFmtId="0" fontId="0" fillId="0" borderId="29" xfId="0" applyBorder="1" applyAlignment="1">
      <alignment horizontal="center" vertical="center" textRotation="90" wrapText="1"/>
    </xf>
    <xf numFmtId="0" fontId="3" fillId="0" borderId="0" xfId="0" applyFont="1" applyAlignment="1" applyProtection="1">
      <alignment horizontal="center" vertical="center" textRotation="90" wrapText="1"/>
    </xf>
  </cellXfs>
  <cellStyles count="9">
    <cellStyle name="Currency" xfId="4" builtinId="4"/>
    <cellStyle name="Followed Hyperlink" xfId="7" builtinId="9" hidden="1"/>
    <cellStyle name="Followed Hyperlink" xfId="5" builtinId="9" hidden="1"/>
    <cellStyle name="Header Table Center" xfId="3"/>
    <cellStyle name="Hyperlink" xfId="8" builtinId="8" hidden="1"/>
    <cellStyle name="Hyperlink" xfId="6" builtinId="8" hidden="1"/>
    <cellStyle name="Normal" xfId="0" builtinId="0"/>
    <cellStyle name="Percent" xfId="1" builtinId="5"/>
    <cellStyle name="Rating Good" xfId="2"/>
  </cellStyles>
  <dxfs count="388">
    <dxf>
      <fill>
        <patternFill>
          <bgColor rgb="FFFF0000"/>
        </patternFill>
      </fill>
    </dxf>
    <dxf>
      <fill>
        <patternFill>
          <bgColor rgb="FFFFFF00"/>
        </patternFill>
      </fill>
    </dxf>
    <dxf>
      <fill>
        <patternFill>
          <bgColor rgb="FF00CC00"/>
        </patternFill>
      </fill>
    </dxf>
    <dxf>
      <fill>
        <patternFill>
          <bgColor rgb="FF008000"/>
        </patternFill>
      </fill>
    </dxf>
    <dxf>
      <fill>
        <patternFill>
          <bgColor rgb="FFFF0000"/>
        </patternFill>
      </fill>
    </dxf>
    <dxf>
      <fill>
        <patternFill>
          <bgColor rgb="FFFFFF00"/>
        </patternFill>
      </fill>
    </dxf>
    <dxf>
      <fill>
        <patternFill>
          <bgColor rgb="FF00CC00"/>
        </patternFill>
      </fill>
    </dxf>
    <dxf>
      <fill>
        <patternFill>
          <bgColor rgb="FF008000"/>
        </patternFill>
      </fill>
    </dxf>
    <dxf>
      <fill>
        <patternFill>
          <bgColor rgb="FFFF0000"/>
        </patternFill>
      </fill>
    </dxf>
    <dxf>
      <fill>
        <patternFill>
          <bgColor rgb="FFFF6600"/>
        </patternFill>
      </fill>
    </dxf>
    <dxf>
      <fill>
        <patternFill>
          <bgColor rgb="FFFFFF00"/>
        </patternFill>
      </fill>
    </dxf>
    <dxf>
      <fill>
        <patternFill>
          <bgColor rgb="FF008000"/>
        </patternFill>
      </fill>
    </dxf>
    <dxf>
      <fill>
        <patternFill>
          <bgColor rgb="FFFF0000"/>
        </patternFill>
      </fill>
    </dxf>
    <dxf>
      <fill>
        <patternFill>
          <bgColor rgb="FFFF6600"/>
        </patternFill>
      </fill>
    </dxf>
    <dxf>
      <fill>
        <patternFill>
          <bgColor rgb="FFFFFF00"/>
        </patternFill>
      </fill>
    </dxf>
    <dxf>
      <fill>
        <patternFill>
          <bgColor rgb="FF00CC00"/>
        </patternFill>
      </fill>
    </dxf>
    <dxf>
      <fill>
        <patternFill>
          <bgColor rgb="FF008000"/>
        </patternFill>
      </fill>
    </dxf>
    <dxf>
      <fill>
        <patternFill>
          <bgColor rgb="FFFF0000"/>
        </patternFill>
      </fill>
    </dxf>
    <dxf>
      <fill>
        <patternFill>
          <bgColor rgb="FFFF6600"/>
        </patternFill>
      </fill>
    </dxf>
    <dxf>
      <fill>
        <patternFill>
          <bgColor rgb="FFFFFF00"/>
        </patternFill>
      </fill>
    </dxf>
    <dxf>
      <fill>
        <patternFill>
          <bgColor rgb="FF008000"/>
        </patternFill>
      </fill>
    </dxf>
    <dxf>
      <fill>
        <patternFill>
          <bgColor rgb="FFFF0000"/>
        </patternFill>
      </fill>
    </dxf>
    <dxf>
      <fill>
        <patternFill>
          <bgColor rgb="FFFF6600"/>
        </patternFill>
      </fill>
    </dxf>
    <dxf>
      <fill>
        <patternFill>
          <bgColor rgb="FFFFFF00"/>
        </patternFill>
      </fill>
    </dxf>
    <dxf>
      <fill>
        <patternFill>
          <bgColor rgb="FF008000"/>
        </patternFill>
      </fill>
    </dxf>
    <dxf>
      <fill>
        <patternFill>
          <bgColor rgb="FFFF0000"/>
        </patternFill>
      </fill>
    </dxf>
    <dxf>
      <fill>
        <patternFill>
          <bgColor rgb="FFFF6600"/>
        </patternFill>
      </fill>
    </dxf>
    <dxf>
      <fill>
        <patternFill>
          <bgColor rgb="FFFFFF00"/>
        </patternFill>
      </fill>
    </dxf>
    <dxf>
      <fill>
        <patternFill>
          <bgColor rgb="FF008000"/>
        </patternFill>
      </fill>
    </dxf>
    <dxf>
      <fill>
        <patternFill>
          <bgColor rgb="FFFF0000"/>
        </patternFill>
      </fill>
    </dxf>
    <dxf>
      <fill>
        <patternFill>
          <bgColor rgb="FFFF6600"/>
        </patternFill>
      </fill>
    </dxf>
    <dxf>
      <fill>
        <patternFill>
          <bgColor rgb="FFFFFF00"/>
        </patternFill>
      </fill>
    </dxf>
    <dxf>
      <fill>
        <patternFill>
          <bgColor rgb="FF008000"/>
        </patternFill>
      </fill>
    </dxf>
    <dxf>
      <fill>
        <patternFill>
          <bgColor rgb="FFFF0000"/>
        </patternFill>
      </fill>
    </dxf>
    <dxf>
      <fill>
        <patternFill>
          <bgColor rgb="FFFF6600"/>
        </patternFill>
      </fill>
    </dxf>
    <dxf>
      <fill>
        <patternFill>
          <bgColor rgb="FFFFFF00"/>
        </patternFill>
      </fill>
    </dxf>
    <dxf>
      <fill>
        <patternFill>
          <bgColor rgb="FF008000"/>
        </patternFill>
      </fill>
    </dxf>
    <dxf>
      <fill>
        <patternFill>
          <bgColor rgb="FFFF0000"/>
        </patternFill>
      </fill>
    </dxf>
    <dxf>
      <fill>
        <patternFill>
          <bgColor rgb="FFFF6600"/>
        </patternFill>
      </fill>
    </dxf>
    <dxf>
      <fill>
        <patternFill>
          <bgColor rgb="FFFFFF00"/>
        </patternFill>
      </fill>
    </dxf>
    <dxf>
      <fill>
        <patternFill>
          <bgColor rgb="FF008000"/>
        </patternFill>
      </fill>
    </dxf>
    <dxf>
      <fill>
        <patternFill>
          <bgColor rgb="FFFF0000"/>
        </patternFill>
      </fill>
    </dxf>
    <dxf>
      <fill>
        <patternFill>
          <bgColor rgb="FFFF6600"/>
        </patternFill>
      </fill>
    </dxf>
    <dxf>
      <fill>
        <patternFill>
          <bgColor rgb="FFFFFF00"/>
        </patternFill>
      </fill>
    </dxf>
    <dxf>
      <fill>
        <patternFill>
          <bgColor rgb="FF008000"/>
        </patternFill>
      </fill>
    </dxf>
    <dxf>
      <fill>
        <patternFill>
          <bgColor rgb="FFFF0000"/>
        </patternFill>
      </fill>
    </dxf>
    <dxf>
      <fill>
        <patternFill>
          <bgColor rgb="FFFF6600"/>
        </patternFill>
      </fill>
    </dxf>
    <dxf>
      <fill>
        <patternFill>
          <bgColor rgb="FFFFFF00"/>
        </patternFill>
      </fill>
    </dxf>
    <dxf>
      <fill>
        <patternFill>
          <bgColor rgb="FF00CC00"/>
        </patternFill>
      </fill>
    </dxf>
    <dxf>
      <fill>
        <patternFill>
          <bgColor rgb="FF008000"/>
        </patternFill>
      </fill>
    </dxf>
    <dxf>
      <fill>
        <patternFill>
          <bgColor rgb="FFFF0000"/>
        </patternFill>
      </fill>
    </dxf>
    <dxf>
      <fill>
        <patternFill>
          <bgColor rgb="FFFF6600"/>
        </patternFill>
      </fill>
    </dxf>
    <dxf>
      <fill>
        <patternFill>
          <bgColor rgb="FFFFFF00"/>
        </patternFill>
      </fill>
    </dxf>
    <dxf>
      <fill>
        <patternFill>
          <bgColor rgb="FF00CC00"/>
        </patternFill>
      </fill>
    </dxf>
    <dxf>
      <fill>
        <patternFill>
          <bgColor rgb="FF008000"/>
        </patternFill>
      </fill>
    </dxf>
    <dxf>
      <fill>
        <patternFill>
          <bgColor rgb="FFFF0000"/>
        </patternFill>
      </fill>
    </dxf>
    <dxf>
      <fill>
        <patternFill>
          <bgColor rgb="FFFF6600"/>
        </patternFill>
      </fill>
    </dxf>
    <dxf>
      <fill>
        <patternFill>
          <bgColor rgb="FFFFFF00"/>
        </patternFill>
      </fill>
    </dxf>
    <dxf>
      <fill>
        <patternFill>
          <bgColor rgb="FF00CC00"/>
        </patternFill>
      </fill>
    </dxf>
    <dxf>
      <fill>
        <patternFill>
          <bgColor rgb="FF008000"/>
        </patternFill>
      </fill>
    </dxf>
    <dxf>
      <fill>
        <patternFill>
          <bgColor rgb="FFFF0000"/>
        </patternFill>
      </fill>
    </dxf>
    <dxf>
      <fill>
        <patternFill>
          <bgColor rgb="FFFF6600"/>
        </patternFill>
      </fill>
    </dxf>
    <dxf>
      <fill>
        <patternFill>
          <bgColor rgb="FFFFFF00"/>
        </patternFill>
      </fill>
    </dxf>
    <dxf>
      <fill>
        <patternFill>
          <bgColor rgb="FF00CC00"/>
        </patternFill>
      </fill>
    </dxf>
    <dxf>
      <fill>
        <patternFill>
          <bgColor rgb="FF008000"/>
        </patternFill>
      </fill>
    </dxf>
    <dxf>
      <fill>
        <patternFill>
          <bgColor rgb="FFFF0000"/>
        </patternFill>
      </fill>
    </dxf>
    <dxf>
      <fill>
        <patternFill>
          <bgColor rgb="FFFF6600"/>
        </patternFill>
      </fill>
    </dxf>
    <dxf>
      <fill>
        <patternFill>
          <bgColor rgb="FFFFFF00"/>
        </patternFill>
      </fill>
    </dxf>
    <dxf>
      <fill>
        <patternFill>
          <bgColor rgb="FF00CC00"/>
        </patternFill>
      </fill>
    </dxf>
    <dxf>
      <fill>
        <patternFill>
          <bgColor rgb="FF008000"/>
        </patternFill>
      </fill>
    </dxf>
    <dxf>
      <fill>
        <patternFill>
          <bgColor rgb="FFFF0000"/>
        </patternFill>
      </fill>
    </dxf>
    <dxf>
      <fill>
        <patternFill>
          <bgColor rgb="FFFF6600"/>
        </patternFill>
      </fill>
    </dxf>
    <dxf>
      <fill>
        <patternFill>
          <bgColor rgb="FFFFFF00"/>
        </patternFill>
      </fill>
    </dxf>
    <dxf>
      <fill>
        <patternFill>
          <bgColor rgb="FF00CC00"/>
        </patternFill>
      </fill>
    </dxf>
    <dxf>
      <fill>
        <patternFill>
          <bgColor rgb="FF008000"/>
        </patternFill>
      </fill>
    </dxf>
    <dxf>
      <fill>
        <patternFill>
          <bgColor rgb="FFFF0000"/>
        </patternFill>
      </fill>
    </dxf>
    <dxf>
      <fill>
        <patternFill>
          <bgColor rgb="FFFF6600"/>
        </patternFill>
      </fill>
    </dxf>
    <dxf>
      <fill>
        <patternFill>
          <bgColor rgb="FFFFFF00"/>
        </patternFill>
      </fill>
    </dxf>
    <dxf>
      <fill>
        <patternFill>
          <bgColor rgb="FF008000"/>
        </patternFill>
      </fill>
    </dxf>
    <dxf>
      <fill>
        <patternFill>
          <bgColor rgb="FFFF0000"/>
        </patternFill>
      </fill>
    </dxf>
    <dxf>
      <fill>
        <patternFill>
          <bgColor rgb="FFFF6600"/>
        </patternFill>
      </fill>
    </dxf>
    <dxf>
      <fill>
        <patternFill>
          <bgColor rgb="FFFFFF00"/>
        </patternFill>
      </fill>
    </dxf>
    <dxf>
      <fill>
        <patternFill>
          <bgColor rgb="FF00CC00"/>
        </patternFill>
      </fill>
    </dxf>
    <dxf>
      <fill>
        <patternFill>
          <bgColor rgb="FF008000"/>
        </patternFill>
      </fill>
    </dxf>
    <dxf>
      <fill>
        <patternFill>
          <bgColor rgb="FFFF0000"/>
        </patternFill>
      </fill>
    </dxf>
    <dxf>
      <fill>
        <patternFill>
          <bgColor rgb="FFFF6600"/>
        </patternFill>
      </fill>
    </dxf>
    <dxf>
      <fill>
        <patternFill>
          <bgColor rgb="FFFFFF00"/>
        </patternFill>
      </fill>
    </dxf>
    <dxf>
      <fill>
        <patternFill>
          <bgColor rgb="FF00CC00"/>
        </patternFill>
      </fill>
    </dxf>
    <dxf>
      <fill>
        <patternFill>
          <bgColor rgb="FF008000"/>
        </patternFill>
      </fill>
    </dxf>
    <dxf>
      <fill>
        <patternFill>
          <bgColor rgb="FFFF0000"/>
        </patternFill>
      </fill>
    </dxf>
    <dxf>
      <fill>
        <patternFill>
          <bgColor rgb="FFFF6600"/>
        </patternFill>
      </fill>
    </dxf>
    <dxf>
      <fill>
        <patternFill>
          <bgColor rgb="FFFFFF00"/>
        </patternFill>
      </fill>
    </dxf>
    <dxf>
      <fill>
        <patternFill>
          <bgColor rgb="FF00CC00"/>
        </patternFill>
      </fill>
    </dxf>
    <dxf>
      <fill>
        <patternFill>
          <bgColor rgb="FF008000"/>
        </patternFill>
      </fill>
    </dxf>
    <dxf>
      <fill>
        <patternFill>
          <bgColor rgb="FFFF0000"/>
        </patternFill>
      </fill>
    </dxf>
    <dxf>
      <fill>
        <patternFill>
          <bgColor rgb="FFFF6600"/>
        </patternFill>
      </fill>
    </dxf>
    <dxf>
      <fill>
        <patternFill>
          <bgColor rgb="FFFFFF00"/>
        </patternFill>
      </fill>
    </dxf>
    <dxf>
      <fill>
        <patternFill>
          <bgColor rgb="FF00CC00"/>
        </patternFill>
      </fill>
    </dxf>
    <dxf>
      <fill>
        <patternFill>
          <bgColor rgb="FF008000"/>
        </patternFill>
      </fill>
    </dxf>
    <dxf>
      <fill>
        <patternFill>
          <bgColor rgb="FFFF0000"/>
        </patternFill>
      </fill>
    </dxf>
    <dxf>
      <fill>
        <patternFill>
          <bgColor rgb="FFFF6600"/>
        </patternFill>
      </fill>
    </dxf>
    <dxf>
      <fill>
        <patternFill>
          <bgColor rgb="FFFFFF00"/>
        </patternFill>
      </fill>
    </dxf>
    <dxf>
      <fill>
        <patternFill>
          <bgColor rgb="FF00CC00"/>
        </patternFill>
      </fill>
    </dxf>
    <dxf>
      <fill>
        <patternFill>
          <bgColor rgb="FF008000"/>
        </patternFill>
      </fill>
    </dxf>
    <dxf>
      <fill>
        <patternFill>
          <bgColor rgb="FFFF0000"/>
        </patternFill>
      </fill>
    </dxf>
    <dxf>
      <fill>
        <patternFill>
          <bgColor rgb="FFFF6600"/>
        </patternFill>
      </fill>
    </dxf>
    <dxf>
      <fill>
        <patternFill>
          <bgColor rgb="FFFFFF00"/>
        </patternFill>
      </fill>
    </dxf>
    <dxf>
      <fill>
        <patternFill>
          <bgColor rgb="FF00CC00"/>
        </patternFill>
      </fill>
    </dxf>
    <dxf>
      <fill>
        <patternFill>
          <bgColor rgb="FF008000"/>
        </patternFill>
      </fill>
    </dxf>
    <dxf>
      <fill>
        <patternFill>
          <bgColor rgb="FFFF0000"/>
        </patternFill>
      </fill>
    </dxf>
    <dxf>
      <fill>
        <patternFill>
          <bgColor rgb="FFFF6600"/>
        </patternFill>
      </fill>
    </dxf>
    <dxf>
      <fill>
        <patternFill>
          <bgColor rgb="FFFFFF00"/>
        </patternFill>
      </fill>
    </dxf>
    <dxf>
      <fill>
        <patternFill>
          <bgColor rgb="FF00CC00"/>
        </patternFill>
      </fill>
    </dxf>
    <dxf>
      <fill>
        <patternFill>
          <bgColor rgb="FF008000"/>
        </patternFill>
      </fill>
    </dxf>
    <dxf>
      <fill>
        <patternFill>
          <bgColor rgb="FFFF0000"/>
        </patternFill>
      </fill>
    </dxf>
    <dxf>
      <fill>
        <patternFill>
          <bgColor rgb="FFFF6600"/>
        </patternFill>
      </fill>
    </dxf>
    <dxf>
      <fill>
        <patternFill>
          <bgColor rgb="FFFFFF00"/>
        </patternFill>
      </fill>
    </dxf>
    <dxf>
      <fill>
        <patternFill>
          <bgColor rgb="FF00CC00"/>
        </patternFill>
      </fill>
    </dxf>
    <dxf>
      <fill>
        <patternFill>
          <bgColor rgb="FF008000"/>
        </patternFill>
      </fill>
    </dxf>
    <dxf>
      <fill>
        <patternFill>
          <bgColor rgb="FFFF0000"/>
        </patternFill>
      </fill>
    </dxf>
    <dxf>
      <fill>
        <patternFill>
          <bgColor rgb="FFFF9933"/>
        </patternFill>
      </fill>
    </dxf>
    <dxf>
      <fill>
        <patternFill>
          <bgColor rgb="FFFFFF00"/>
        </patternFill>
      </fill>
    </dxf>
    <dxf>
      <fill>
        <patternFill>
          <bgColor rgb="FF99FF66"/>
        </patternFill>
      </fill>
    </dxf>
    <dxf>
      <fill>
        <patternFill>
          <bgColor rgb="FF00CC00"/>
        </patternFill>
      </fill>
    </dxf>
    <dxf>
      <fill>
        <patternFill>
          <bgColor rgb="FF006600"/>
        </patternFill>
      </fill>
    </dxf>
    <dxf>
      <fill>
        <patternFill>
          <bgColor rgb="FFFF0000"/>
        </patternFill>
      </fill>
    </dxf>
    <dxf>
      <fill>
        <patternFill>
          <bgColor rgb="FFFF9933"/>
        </patternFill>
      </fill>
    </dxf>
    <dxf>
      <fill>
        <patternFill>
          <bgColor rgb="FFFFFF00"/>
        </patternFill>
      </fill>
    </dxf>
    <dxf>
      <fill>
        <patternFill>
          <bgColor rgb="FF99FF66"/>
        </patternFill>
      </fill>
    </dxf>
    <dxf>
      <fill>
        <patternFill>
          <bgColor rgb="FF00CC00"/>
        </patternFill>
      </fill>
    </dxf>
    <dxf>
      <fill>
        <patternFill>
          <bgColor rgb="FF006600"/>
        </patternFill>
      </fill>
    </dxf>
    <dxf>
      <fill>
        <patternFill>
          <bgColor rgb="FFFF0000"/>
        </patternFill>
      </fill>
    </dxf>
    <dxf>
      <fill>
        <patternFill>
          <bgColor rgb="FFFF9933"/>
        </patternFill>
      </fill>
    </dxf>
    <dxf>
      <fill>
        <patternFill>
          <bgColor rgb="FFFFFF00"/>
        </patternFill>
      </fill>
    </dxf>
    <dxf>
      <fill>
        <patternFill>
          <bgColor rgb="FF99FF66"/>
        </patternFill>
      </fill>
    </dxf>
    <dxf>
      <fill>
        <patternFill>
          <bgColor rgb="FF00CC00"/>
        </patternFill>
      </fill>
    </dxf>
    <dxf>
      <fill>
        <patternFill>
          <bgColor rgb="FF006600"/>
        </patternFill>
      </fill>
    </dxf>
    <dxf>
      <fill>
        <patternFill>
          <bgColor rgb="FFFF0000"/>
        </patternFill>
      </fill>
    </dxf>
    <dxf>
      <fill>
        <patternFill>
          <bgColor rgb="FFFF9933"/>
        </patternFill>
      </fill>
    </dxf>
    <dxf>
      <fill>
        <patternFill>
          <bgColor rgb="FFFFFF00"/>
        </patternFill>
      </fill>
    </dxf>
    <dxf>
      <fill>
        <patternFill>
          <bgColor rgb="FF99FF66"/>
        </patternFill>
      </fill>
    </dxf>
    <dxf>
      <fill>
        <patternFill>
          <bgColor rgb="FF00CC00"/>
        </patternFill>
      </fill>
    </dxf>
    <dxf>
      <fill>
        <patternFill>
          <bgColor rgb="FF006600"/>
        </patternFill>
      </fill>
    </dxf>
    <dxf>
      <fill>
        <patternFill>
          <bgColor rgb="FFFF0000"/>
        </patternFill>
      </fill>
    </dxf>
    <dxf>
      <fill>
        <patternFill>
          <bgColor rgb="FFFF9933"/>
        </patternFill>
      </fill>
    </dxf>
    <dxf>
      <fill>
        <patternFill>
          <bgColor rgb="FFFFFF00"/>
        </patternFill>
      </fill>
    </dxf>
    <dxf>
      <fill>
        <patternFill>
          <bgColor rgb="FF99FF66"/>
        </patternFill>
      </fill>
    </dxf>
    <dxf>
      <fill>
        <patternFill>
          <bgColor rgb="FF00CC00"/>
        </patternFill>
      </fill>
    </dxf>
    <dxf>
      <fill>
        <patternFill>
          <bgColor rgb="FF006600"/>
        </patternFill>
      </fill>
    </dxf>
    <dxf>
      <fill>
        <patternFill>
          <bgColor rgb="FFFF0000"/>
        </patternFill>
      </fill>
    </dxf>
    <dxf>
      <fill>
        <patternFill>
          <bgColor rgb="FFFF9933"/>
        </patternFill>
      </fill>
    </dxf>
    <dxf>
      <fill>
        <patternFill>
          <bgColor rgb="FFFFFF00"/>
        </patternFill>
      </fill>
    </dxf>
    <dxf>
      <fill>
        <patternFill>
          <bgColor rgb="FF99FF66"/>
        </patternFill>
      </fill>
    </dxf>
    <dxf>
      <fill>
        <patternFill>
          <bgColor rgb="FF00CC00"/>
        </patternFill>
      </fill>
    </dxf>
    <dxf>
      <fill>
        <patternFill>
          <bgColor rgb="FF006600"/>
        </patternFill>
      </fill>
    </dxf>
    <dxf>
      <fill>
        <patternFill>
          <bgColor rgb="FFFF0000"/>
        </patternFill>
      </fill>
    </dxf>
    <dxf>
      <fill>
        <patternFill>
          <bgColor rgb="FFFF9933"/>
        </patternFill>
      </fill>
    </dxf>
    <dxf>
      <fill>
        <patternFill>
          <bgColor rgb="FFFFFF00"/>
        </patternFill>
      </fill>
    </dxf>
    <dxf>
      <fill>
        <patternFill>
          <bgColor rgb="FF99FF66"/>
        </patternFill>
      </fill>
    </dxf>
    <dxf>
      <fill>
        <patternFill>
          <bgColor rgb="FF00CC00"/>
        </patternFill>
      </fill>
    </dxf>
    <dxf>
      <fill>
        <patternFill>
          <bgColor rgb="FF006600"/>
        </patternFill>
      </fill>
    </dxf>
    <dxf>
      <fill>
        <patternFill>
          <bgColor rgb="FFFF0000"/>
        </patternFill>
      </fill>
    </dxf>
    <dxf>
      <fill>
        <patternFill>
          <bgColor rgb="FFFF9933"/>
        </patternFill>
      </fill>
    </dxf>
    <dxf>
      <fill>
        <patternFill>
          <bgColor rgb="FFFFFF00"/>
        </patternFill>
      </fill>
    </dxf>
    <dxf>
      <fill>
        <patternFill>
          <bgColor rgb="FF99FF66"/>
        </patternFill>
      </fill>
    </dxf>
    <dxf>
      <fill>
        <patternFill>
          <bgColor rgb="FF00CC00"/>
        </patternFill>
      </fill>
    </dxf>
    <dxf>
      <fill>
        <patternFill>
          <bgColor rgb="FF006600"/>
        </patternFill>
      </fill>
    </dxf>
    <dxf>
      <fill>
        <patternFill>
          <bgColor rgb="FFFF0000"/>
        </patternFill>
      </fill>
    </dxf>
    <dxf>
      <fill>
        <patternFill>
          <bgColor rgb="FFFF9933"/>
        </patternFill>
      </fill>
    </dxf>
    <dxf>
      <fill>
        <patternFill>
          <bgColor rgb="FFFFFF00"/>
        </patternFill>
      </fill>
    </dxf>
    <dxf>
      <fill>
        <patternFill>
          <bgColor rgb="FF99FF66"/>
        </patternFill>
      </fill>
    </dxf>
    <dxf>
      <fill>
        <patternFill>
          <bgColor rgb="FF00CC00"/>
        </patternFill>
      </fill>
    </dxf>
    <dxf>
      <fill>
        <patternFill>
          <bgColor rgb="FF006600"/>
        </patternFill>
      </fill>
    </dxf>
    <dxf>
      <fill>
        <patternFill>
          <bgColor rgb="FFFF0000"/>
        </patternFill>
      </fill>
    </dxf>
    <dxf>
      <fill>
        <patternFill>
          <bgColor rgb="FFFF9933"/>
        </patternFill>
      </fill>
    </dxf>
    <dxf>
      <fill>
        <patternFill>
          <bgColor rgb="FFFFFF00"/>
        </patternFill>
      </fill>
    </dxf>
    <dxf>
      <fill>
        <patternFill>
          <bgColor rgb="FF99FF66"/>
        </patternFill>
      </fill>
    </dxf>
    <dxf>
      <fill>
        <patternFill>
          <bgColor rgb="FF00CC00"/>
        </patternFill>
      </fill>
    </dxf>
    <dxf>
      <fill>
        <patternFill>
          <bgColor rgb="FF006600"/>
        </patternFill>
      </fill>
    </dxf>
    <dxf>
      <fill>
        <patternFill>
          <bgColor rgb="FFFF0000"/>
        </patternFill>
      </fill>
    </dxf>
    <dxf>
      <fill>
        <patternFill>
          <bgColor rgb="FFFF9933"/>
        </patternFill>
      </fill>
    </dxf>
    <dxf>
      <fill>
        <patternFill>
          <bgColor rgb="FFFFFF00"/>
        </patternFill>
      </fill>
    </dxf>
    <dxf>
      <fill>
        <patternFill>
          <bgColor rgb="FF99FF66"/>
        </patternFill>
      </fill>
    </dxf>
    <dxf>
      <fill>
        <patternFill>
          <bgColor rgb="FF00CC00"/>
        </patternFill>
      </fill>
    </dxf>
    <dxf>
      <fill>
        <patternFill>
          <bgColor rgb="FF006600"/>
        </patternFill>
      </fill>
    </dxf>
    <dxf>
      <fill>
        <patternFill>
          <bgColor rgb="FFFF0000"/>
        </patternFill>
      </fill>
    </dxf>
    <dxf>
      <fill>
        <patternFill>
          <bgColor rgb="FFFF9933"/>
        </patternFill>
      </fill>
    </dxf>
    <dxf>
      <fill>
        <patternFill>
          <bgColor rgb="FFFFFF00"/>
        </patternFill>
      </fill>
    </dxf>
    <dxf>
      <fill>
        <patternFill>
          <bgColor rgb="FF99FF66"/>
        </patternFill>
      </fill>
    </dxf>
    <dxf>
      <fill>
        <patternFill>
          <bgColor rgb="FF00CC00"/>
        </patternFill>
      </fill>
    </dxf>
    <dxf>
      <fill>
        <patternFill>
          <bgColor rgb="FF006600"/>
        </patternFill>
      </fill>
    </dxf>
    <dxf>
      <fill>
        <patternFill>
          <bgColor rgb="FFFF0000"/>
        </patternFill>
      </fill>
    </dxf>
    <dxf>
      <fill>
        <patternFill>
          <bgColor rgb="FFFF9933"/>
        </patternFill>
      </fill>
    </dxf>
    <dxf>
      <fill>
        <patternFill>
          <bgColor rgb="FFFFFF00"/>
        </patternFill>
      </fill>
    </dxf>
    <dxf>
      <fill>
        <patternFill>
          <bgColor rgb="FF99FF66"/>
        </patternFill>
      </fill>
    </dxf>
    <dxf>
      <fill>
        <patternFill>
          <bgColor rgb="FF00CC00"/>
        </patternFill>
      </fill>
    </dxf>
    <dxf>
      <fill>
        <patternFill>
          <bgColor rgb="FF006600"/>
        </patternFill>
      </fill>
    </dxf>
    <dxf>
      <fill>
        <patternFill>
          <bgColor rgb="FFFF0000"/>
        </patternFill>
      </fill>
    </dxf>
    <dxf>
      <fill>
        <patternFill>
          <bgColor rgb="FFFF9933"/>
        </patternFill>
      </fill>
    </dxf>
    <dxf>
      <fill>
        <patternFill>
          <bgColor rgb="FFFFFF00"/>
        </patternFill>
      </fill>
    </dxf>
    <dxf>
      <fill>
        <patternFill>
          <bgColor rgb="FF99FF66"/>
        </patternFill>
      </fill>
    </dxf>
    <dxf>
      <fill>
        <patternFill>
          <bgColor rgb="FF00CC00"/>
        </patternFill>
      </fill>
    </dxf>
    <dxf>
      <fill>
        <patternFill>
          <bgColor rgb="FF006600"/>
        </patternFill>
      </fill>
    </dxf>
    <dxf>
      <fill>
        <patternFill>
          <bgColor rgb="FFFF0000"/>
        </patternFill>
      </fill>
    </dxf>
    <dxf>
      <fill>
        <patternFill>
          <bgColor rgb="FFFF9933"/>
        </patternFill>
      </fill>
    </dxf>
    <dxf>
      <fill>
        <patternFill>
          <bgColor rgb="FFFFFF00"/>
        </patternFill>
      </fill>
    </dxf>
    <dxf>
      <fill>
        <patternFill>
          <bgColor rgb="FF99FF66"/>
        </patternFill>
      </fill>
    </dxf>
    <dxf>
      <fill>
        <patternFill>
          <bgColor rgb="FF00CC00"/>
        </patternFill>
      </fill>
    </dxf>
    <dxf>
      <fill>
        <patternFill>
          <bgColor rgb="FF006600"/>
        </patternFill>
      </fill>
    </dxf>
    <dxf>
      <fill>
        <patternFill>
          <bgColor rgb="FFFF0000"/>
        </patternFill>
      </fill>
    </dxf>
    <dxf>
      <fill>
        <patternFill>
          <bgColor rgb="FFFFFF00"/>
        </patternFill>
      </fill>
    </dxf>
    <dxf>
      <fill>
        <patternFill>
          <bgColor rgb="FF00CC00"/>
        </patternFill>
      </fill>
    </dxf>
    <dxf>
      <fill>
        <patternFill>
          <bgColor rgb="FF008000"/>
        </patternFill>
      </fill>
    </dxf>
    <dxf>
      <fill>
        <patternFill>
          <bgColor rgb="FFFF0000"/>
        </patternFill>
      </fill>
    </dxf>
    <dxf>
      <fill>
        <patternFill>
          <bgColor rgb="FFFFFF00"/>
        </patternFill>
      </fill>
    </dxf>
    <dxf>
      <fill>
        <patternFill>
          <bgColor rgb="FF00CC00"/>
        </patternFill>
      </fill>
    </dxf>
    <dxf>
      <fill>
        <patternFill>
          <bgColor rgb="FF008000"/>
        </patternFill>
      </fill>
    </dxf>
    <dxf>
      <fill>
        <patternFill>
          <bgColor rgb="FFFF0000"/>
        </patternFill>
      </fill>
    </dxf>
    <dxf>
      <fill>
        <patternFill>
          <bgColor rgb="FFFFFF00"/>
        </patternFill>
      </fill>
    </dxf>
    <dxf>
      <fill>
        <patternFill>
          <bgColor rgb="FF00CC00"/>
        </patternFill>
      </fill>
    </dxf>
    <dxf>
      <fill>
        <patternFill>
          <bgColor rgb="FF008000"/>
        </patternFill>
      </fill>
    </dxf>
    <dxf>
      <fill>
        <patternFill>
          <bgColor rgb="FFFF0000"/>
        </patternFill>
      </fill>
    </dxf>
    <dxf>
      <fill>
        <patternFill>
          <bgColor rgb="FFFFFF00"/>
        </patternFill>
      </fill>
    </dxf>
    <dxf>
      <fill>
        <patternFill>
          <bgColor rgb="FF00CC00"/>
        </patternFill>
      </fill>
    </dxf>
    <dxf>
      <fill>
        <patternFill>
          <bgColor rgb="FF008000"/>
        </patternFill>
      </fill>
    </dxf>
    <dxf>
      <fill>
        <patternFill>
          <bgColor rgb="FFFF0000"/>
        </patternFill>
      </fill>
    </dxf>
    <dxf>
      <fill>
        <patternFill>
          <bgColor rgb="FFFFFF00"/>
        </patternFill>
      </fill>
    </dxf>
    <dxf>
      <fill>
        <patternFill>
          <bgColor rgb="FF00CC00"/>
        </patternFill>
      </fill>
    </dxf>
    <dxf>
      <fill>
        <patternFill>
          <bgColor rgb="FF008000"/>
        </patternFill>
      </fill>
    </dxf>
    <dxf>
      <fill>
        <patternFill>
          <bgColor rgb="FFFF0000"/>
        </patternFill>
      </fill>
    </dxf>
    <dxf>
      <fill>
        <patternFill>
          <bgColor rgb="FFFFFF00"/>
        </patternFill>
      </fill>
    </dxf>
    <dxf>
      <fill>
        <patternFill>
          <bgColor rgb="FF00CC00"/>
        </patternFill>
      </fill>
    </dxf>
    <dxf>
      <fill>
        <patternFill>
          <bgColor rgb="FF008000"/>
        </patternFill>
      </fill>
    </dxf>
    <dxf>
      <fill>
        <patternFill>
          <bgColor rgb="FFFF0000"/>
        </patternFill>
      </fill>
    </dxf>
    <dxf>
      <fill>
        <patternFill>
          <bgColor rgb="FFFFFF00"/>
        </patternFill>
      </fill>
    </dxf>
    <dxf>
      <fill>
        <patternFill>
          <bgColor rgb="FF00CC00"/>
        </patternFill>
      </fill>
    </dxf>
    <dxf>
      <fill>
        <patternFill>
          <bgColor rgb="FF008000"/>
        </patternFill>
      </fill>
    </dxf>
    <dxf>
      <fill>
        <patternFill>
          <bgColor rgb="FFFF0000"/>
        </patternFill>
      </fill>
    </dxf>
    <dxf>
      <fill>
        <patternFill>
          <bgColor rgb="FFFFFF00"/>
        </patternFill>
      </fill>
    </dxf>
    <dxf>
      <fill>
        <patternFill>
          <bgColor rgb="FF00CC00"/>
        </patternFill>
      </fill>
    </dxf>
    <dxf>
      <fill>
        <patternFill>
          <bgColor rgb="FF0080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008000"/>
        </patternFill>
      </fill>
    </dxf>
    <dxf>
      <fill>
        <patternFill>
          <bgColor rgb="FFFF0000"/>
        </patternFill>
      </fill>
    </dxf>
    <dxf>
      <fill>
        <patternFill>
          <bgColor rgb="FFFF9933"/>
        </patternFill>
      </fill>
    </dxf>
    <dxf>
      <fill>
        <patternFill>
          <bgColor rgb="FFFFFF00"/>
        </patternFill>
      </fill>
    </dxf>
    <dxf>
      <fill>
        <patternFill>
          <bgColor rgb="FF99FF66"/>
        </patternFill>
      </fill>
    </dxf>
    <dxf>
      <fill>
        <patternFill>
          <bgColor rgb="FF00CC00"/>
        </patternFill>
      </fill>
    </dxf>
    <dxf>
      <fill>
        <patternFill>
          <bgColor rgb="FF008000"/>
        </patternFill>
      </fill>
    </dxf>
    <dxf>
      <fill>
        <patternFill>
          <bgColor rgb="FFFF0000"/>
        </patternFill>
      </fill>
    </dxf>
    <dxf>
      <fill>
        <patternFill>
          <bgColor rgb="FFFF9933"/>
        </patternFill>
      </fill>
    </dxf>
    <dxf>
      <fill>
        <patternFill>
          <bgColor rgb="FFFFFF00"/>
        </patternFill>
      </fill>
    </dxf>
    <dxf>
      <fill>
        <patternFill>
          <bgColor rgb="FF99FF66"/>
        </patternFill>
      </fill>
    </dxf>
    <dxf>
      <fill>
        <patternFill>
          <bgColor rgb="FF00CC00"/>
        </patternFill>
      </fill>
    </dxf>
    <dxf>
      <fill>
        <patternFill>
          <bgColor rgb="FF0066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FF0000"/>
        </patternFill>
      </fill>
    </dxf>
    <dxf>
      <fill>
        <patternFill>
          <bgColor rgb="FFFF9933"/>
        </patternFill>
      </fill>
    </dxf>
    <dxf>
      <fill>
        <patternFill>
          <bgColor rgb="FFFFFF00"/>
        </patternFill>
      </fill>
    </dxf>
    <dxf>
      <fill>
        <patternFill>
          <bgColor rgb="FF99FF66"/>
        </patternFill>
      </fill>
    </dxf>
    <dxf>
      <fill>
        <patternFill>
          <bgColor rgb="FF00CC00"/>
        </patternFill>
      </fill>
    </dxf>
    <dxf>
      <fill>
        <patternFill>
          <bgColor rgb="FF006600"/>
        </patternFill>
      </fill>
    </dxf>
    <dxf>
      <fill>
        <patternFill>
          <bgColor rgb="FFFF0000"/>
        </patternFill>
      </fill>
    </dxf>
    <dxf>
      <fill>
        <patternFill>
          <bgColor rgb="FFFF9933"/>
        </patternFill>
      </fill>
    </dxf>
    <dxf>
      <fill>
        <patternFill>
          <bgColor rgb="FFFFFF00"/>
        </patternFill>
      </fill>
    </dxf>
    <dxf>
      <fill>
        <patternFill>
          <bgColor rgb="FF99FF66"/>
        </patternFill>
      </fill>
    </dxf>
    <dxf>
      <fill>
        <patternFill>
          <bgColor rgb="FF00CC00"/>
        </patternFill>
      </fill>
    </dxf>
    <dxf>
      <fill>
        <patternFill>
          <bgColor rgb="FF006600"/>
        </patternFill>
      </fill>
    </dxf>
    <dxf>
      <fill>
        <patternFill>
          <bgColor rgb="FFFF0000"/>
        </patternFill>
      </fill>
    </dxf>
    <dxf>
      <fill>
        <patternFill>
          <bgColor rgb="FFFF9933"/>
        </patternFill>
      </fill>
    </dxf>
    <dxf>
      <fill>
        <patternFill>
          <bgColor rgb="FFFFFF00"/>
        </patternFill>
      </fill>
    </dxf>
    <dxf>
      <fill>
        <patternFill>
          <bgColor rgb="FF99FF66"/>
        </patternFill>
      </fill>
    </dxf>
    <dxf>
      <fill>
        <patternFill>
          <bgColor rgb="FF00CC00"/>
        </patternFill>
      </fill>
    </dxf>
    <dxf>
      <fill>
        <patternFill>
          <bgColor rgb="FF006600"/>
        </patternFill>
      </fill>
    </dxf>
    <dxf>
      <fill>
        <patternFill>
          <bgColor rgb="FFFF0000"/>
        </patternFill>
      </fill>
    </dxf>
    <dxf>
      <fill>
        <patternFill>
          <bgColor rgb="FFFF9933"/>
        </patternFill>
      </fill>
    </dxf>
    <dxf>
      <fill>
        <patternFill>
          <bgColor rgb="FFFFFF00"/>
        </patternFill>
      </fill>
    </dxf>
    <dxf>
      <fill>
        <patternFill>
          <bgColor rgb="FF99FF66"/>
        </patternFill>
      </fill>
    </dxf>
    <dxf>
      <fill>
        <patternFill>
          <bgColor rgb="FF00CC00"/>
        </patternFill>
      </fill>
    </dxf>
    <dxf>
      <fill>
        <patternFill>
          <bgColor rgb="FF006600"/>
        </patternFill>
      </fill>
    </dxf>
    <dxf>
      <fill>
        <patternFill>
          <bgColor rgb="FFFF0000"/>
        </patternFill>
      </fill>
    </dxf>
    <dxf>
      <fill>
        <patternFill>
          <bgColor rgb="FFFF9933"/>
        </patternFill>
      </fill>
    </dxf>
    <dxf>
      <fill>
        <patternFill>
          <bgColor rgb="FFFFFF00"/>
        </patternFill>
      </fill>
    </dxf>
    <dxf>
      <fill>
        <patternFill>
          <bgColor rgb="FF99FF66"/>
        </patternFill>
      </fill>
    </dxf>
    <dxf>
      <fill>
        <patternFill>
          <bgColor rgb="FF00CC00"/>
        </patternFill>
      </fill>
    </dxf>
    <dxf>
      <fill>
        <patternFill>
          <bgColor rgb="FF006600"/>
        </patternFill>
      </fill>
    </dxf>
    <dxf>
      <fill>
        <patternFill>
          <bgColor rgb="FFFF0000"/>
        </patternFill>
      </fill>
    </dxf>
    <dxf>
      <fill>
        <patternFill>
          <bgColor rgb="FFFF9933"/>
        </patternFill>
      </fill>
    </dxf>
    <dxf>
      <fill>
        <patternFill>
          <bgColor rgb="FFFFFF00"/>
        </patternFill>
      </fill>
    </dxf>
    <dxf>
      <fill>
        <patternFill>
          <bgColor rgb="FF99FF66"/>
        </patternFill>
      </fill>
    </dxf>
    <dxf>
      <fill>
        <patternFill>
          <bgColor rgb="FF00CC00"/>
        </patternFill>
      </fill>
    </dxf>
    <dxf>
      <fill>
        <patternFill>
          <bgColor rgb="FF006600"/>
        </patternFill>
      </fill>
    </dxf>
    <dxf>
      <fill>
        <patternFill>
          <bgColor rgb="FFFF0000"/>
        </patternFill>
      </fill>
    </dxf>
    <dxf>
      <fill>
        <patternFill>
          <bgColor rgb="FFFF9933"/>
        </patternFill>
      </fill>
    </dxf>
    <dxf>
      <fill>
        <patternFill>
          <bgColor rgb="FFFFFF00"/>
        </patternFill>
      </fill>
    </dxf>
    <dxf>
      <fill>
        <patternFill>
          <bgColor rgb="FF99FF66"/>
        </patternFill>
      </fill>
    </dxf>
    <dxf>
      <fill>
        <patternFill>
          <bgColor rgb="FF00CC00"/>
        </patternFill>
      </fill>
    </dxf>
    <dxf>
      <fill>
        <patternFill>
          <bgColor rgb="FF006600"/>
        </patternFill>
      </fill>
    </dxf>
    <dxf>
      <fill>
        <patternFill>
          <bgColor rgb="FFFF0000"/>
        </patternFill>
      </fill>
    </dxf>
    <dxf>
      <fill>
        <patternFill>
          <bgColor rgb="FFFF9933"/>
        </patternFill>
      </fill>
    </dxf>
    <dxf>
      <fill>
        <patternFill>
          <bgColor rgb="FFFFFF00"/>
        </patternFill>
      </fill>
    </dxf>
    <dxf>
      <fill>
        <patternFill>
          <bgColor rgb="FF99FF66"/>
        </patternFill>
      </fill>
    </dxf>
    <dxf>
      <fill>
        <patternFill>
          <bgColor rgb="FF00CC00"/>
        </patternFill>
      </fill>
    </dxf>
    <dxf>
      <fill>
        <patternFill>
          <bgColor rgb="FF006600"/>
        </patternFill>
      </fill>
    </dxf>
    <dxf>
      <fill>
        <patternFill>
          <bgColor rgb="FFFF0000"/>
        </patternFill>
      </fill>
    </dxf>
    <dxf>
      <fill>
        <patternFill>
          <bgColor rgb="FFFF9933"/>
        </patternFill>
      </fill>
    </dxf>
    <dxf>
      <fill>
        <patternFill>
          <bgColor rgb="FFFFFF00"/>
        </patternFill>
      </fill>
    </dxf>
    <dxf>
      <fill>
        <patternFill>
          <bgColor rgb="FF99FF66"/>
        </patternFill>
      </fill>
    </dxf>
    <dxf>
      <fill>
        <patternFill>
          <bgColor rgb="FF00CC00"/>
        </patternFill>
      </fill>
    </dxf>
    <dxf>
      <fill>
        <patternFill>
          <bgColor rgb="FF006600"/>
        </patternFill>
      </fill>
    </dxf>
    <dxf>
      <fill>
        <patternFill>
          <bgColor rgb="FFFF0000"/>
        </patternFill>
      </fill>
    </dxf>
    <dxf>
      <fill>
        <patternFill>
          <bgColor rgb="FFFF9933"/>
        </patternFill>
      </fill>
    </dxf>
    <dxf>
      <fill>
        <patternFill>
          <bgColor rgb="FFFFFF00"/>
        </patternFill>
      </fill>
    </dxf>
    <dxf>
      <fill>
        <patternFill>
          <bgColor rgb="FF99FF66"/>
        </patternFill>
      </fill>
    </dxf>
    <dxf>
      <fill>
        <patternFill>
          <bgColor rgb="FF00CC00"/>
        </patternFill>
      </fill>
    </dxf>
    <dxf>
      <fill>
        <patternFill>
          <bgColor rgb="FF006600"/>
        </patternFill>
      </fill>
    </dxf>
    <dxf>
      <fill>
        <patternFill>
          <bgColor rgb="FFFF0000"/>
        </patternFill>
      </fill>
    </dxf>
    <dxf>
      <fill>
        <patternFill>
          <bgColor rgb="FFFF6600"/>
        </patternFill>
      </fill>
    </dxf>
    <dxf>
      <fill>
        <patternFill>
          <bgColor rgb="FFFFFF00"/>
        </patternFill>
      </fill>
    </dxf>
    <dxf>
      <fill>
        <patternFill>
          <bgColor rgb="FF00FF00"/>
        </patternFill>
      </fill>
    </dxf>
    <dxf>
      <fill>
        <patternFill>
          <bgColor rgb="FF008000"/>
        </patternFill>
      </fill>
    </dxf>
    <dxf>
      <fill>
        <patternFill>
          <bgColor rgb="FFFF0000"/>
        </patternFill>
      </fill>
    </dxf>
    <dxf>
      <fill>
        <patternFill>
          <bgColor rgb="FFFF9933"/>
        </patternFill>
      </fill>
    </dxf>
    <dxf>
      <fill>
        <patternFill>
          <bgColor rgb="FFFFFF00"/>
        </patternFill>
      </fill>
    </dxf>
    <dxf>
      <fill>
        <patternFill>
          <bgColor rgb="FF99FF66"/>
        </patternFill>
      </fill>
    </dxf>
    <dxf>
      <fill>
        <patternFill>
          <bgColor rgb="FF00CC00"/>
        </patternFill>
      </fill>
    </dxf>
    <dxf>
      <fill>
        <patternFill>
          <bgColor rgb="FF006600"/>
        </patternFill>
      </fill>
    </dxf>
    <dxf>
      <fill>
        <patternFill>
          <bgColor rgb="FFFF0000"/>
        </patternFill>
      </fill>
    </dxf>
    <dxf>
      <fill>
        <patternFill>
          <bgColor rgb="FFFF9933"/>
        </patternFill>
      </fill>
    </dxf>
    <dxf>
      <fill>
        <patternFill>
          <bgColor rgb="FFFFFF00"/>
        </patternFill>
      </fill>
    </dxf>
    <dxf>
      <fill>
        <patternFill>
          <bgColor rgb="FF99FF66"/>
        </patternFill>
      </fill>
    </dxf>
    <dxf>
      <fill>
        <patternFill>
          <bgColor rgb="FF00CC00"/>
        </patternFill>
      </fill>
    </dxf>
    <dxf>
      <fill>
        <patternFill>
          <bgColor rgb="FF006600"/>
        </patternFill>
      </fill>
    </dxf>
  </dxfs>
  <tableStyles count="0" defaultTableStyle="TableStyleMedium2" defaultPivotStyle="PivotStyleMedium9"/>
  <colors>
    <mruColors>
      <color rgb="FF008000"/>
      <color rgb="FFFFFFCC"/>
      <color rgb="FFFFFF99"/>
      <color rgb="FF00FF00"/>
      <color rgb="FFFF6600"/>
      <color rgb="FFFF9933"/>
      <color rgb="FF99FF66"/>
      <color rgb="FF00CC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sheetPr>
  <dimension ref="A1:B25"/>
  <sheetViews>
    <sheetView showRowColHeaders="0" tabSelected="1" workbookViewId="0">
      <selection activeCell="B5" sqref="B5"/>
    </sheetView>
  </sheetViews>
  <sheetFormatPr defaultColWidth="8.85546875" defaultRowHeight="15" x14ac:dyDescent="0.25"/>
  <cols>
    <col min="1" max="1" width="78.85546875" customWidth="1"/>
    <col min="2" max="5" width="11" customWidth="1"/>
  </cols>
  <sheetData>
    <row r="1" spans="1:2" ht="25.5" customHeight="1" x14ac:dyDescent="0.3">
      <c r="A1" s="3" t="s">
        <v>194</v>
      </c>
      <c r="B1" s="1"/>
    </row>
    <row r="3" spans="1:2" ht="15.75" x14ac:dyDescent="0.25">
      <c r="A3" s="4" t="s">
        <v>0</v>
      </c>
    </row>
    <row r="4" spans="1:2" ht="129" customHeight="1" x14ac:dyDescent="0.25">
      <c r="A4" s="117" t="s">
        <v>202</v>
      </c>
    </row>
    <row r="5" spans="1:2" ht="15.75" x14ac:dyDescent="0.25">
      <c r="A5" s="4" t="s">
        <v>1</v>
      </c>
    </row>
    <row r="6" spans="1:2" x14ac:dyDescent="0.25">
      <c r="A6" s="50" t="s">
        <v>203</v>
      </c>
    </row>
    <row r="7" spans="1:2" x14ac:dyDescent="0.25">
      <c r="A7" s="50" t="s">
        <v>204</v>
      </c>
    </row>
    <row r="8" spans="1:2" x14ac:dyDescent="0.25">
      <c r="A8" s="50"/>
    </row>
    <row r="9" spans="1:2" x14ac:dyDescent="0.25">
      <c r="A9" s="50"/>
    </row>
    <row r="10" spans="1:2" x14ac:dyDescent="0.25">
      <c r="A10" s="50"/>
    </row>
    <row r="11" spans="1:2" x14ac:dyDescent="0.25">
      <c r="A11" s="50"/>
    </row>
    <row r="12" spans="1:2" x14ac:dyDescent="0.25">
      <c r="A12" s="50"/>
    </row>
    <row r="13" spans="1:2" x14ac:dyDescent="0.25">
      <c r="A13" s="50"/>
    </row>
    <row r="14" spans="1:2" x14ac:dyDescent="0.25">
      <c r="A14" s="50"/>
    </row>
    <row r="15" spans="1:2" x14ac:dyDescent="0.25">
      <c r="A15" s="50"/>
    </row>
    <row r="16" spans="1:2" x14ac:dyDescent="0.25">
      <c r="A16" s="50"/>
    </row>
    <row r="17" spans="1:1" x14ac:dyDescent="0.25">
      <c r="A17" s="50"/>
    </row>
    <row r="18" spans="1:1" x14ac:dyDescent="0.25">
      <c r="A18" s="50"/>
    </row>
    <row r="19" spans="1:1" x14ac:dyDescent="0.25">
      <c r="A19" s="50"/>
    </row>
    <row r="20" spans="1:1" x14ac:dyDescent="0.25">
      <c r="A20" s="50"/>
    </row>
    <row r="21" spans="1:1" x14ac:dyDescent="0.25">
      <c r="A21" s="50"/>
    </row>
    <row r="22" spans="1:1" x14ac:dyDescent="0.25">
      <c r="A22" s="50"/>
    </row>
    <row r="23" spans="1:1" x14ac:dyDescent="0.25">
      <c r="A23" s="50"/>
    </row>
    <row r="24" spans="1:1" x14ac:dyDescent="0.25">
      <c r="A24" s="50"/>
    </row>
    <row r="25" spans="1:1" x14ac:dyDescent="0.25">
      <c r="A25" s="50"/>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10"/>
  <sheetViews>
    <sheetView showRowColHeaders="0" workbookViewId="0">
      <selection activeCell="G5" sqref="G5"/>
    </sheetView>
  </sheetViews>
  <sheetFormatPr defaultColWidth="8.85546875" defaultRowHeight="15" x14ac:dyDescent="0.25"/>
  <cols>
    <col min="1" max="1" width="3.140625" customWidth="1"/>
    <col min="2" max="2" width="47.28515625" customWidth="1"/>
    <col min="3" max="5" width="8.42578125" style="134" customWidth="1"/>
    <col min="6" max="6" width="11" style="134" customWidth="1"/>
  </cols>
  <sheetData>
    <row r="1" spans="1:6" ht="30" customHeight="1" thickBot="1" x14ac:dyDescent="0.3">
      <c r="A1" s="352" t="s">
        <v>103</v>
      </c>
      <c r="B1" s="353"/>
      <c r="C1" s="353"/>
      <c r="D1" s="353"/>
      <c r="E1" s="353"/>
      <c r="F1" s="353"/>
    </row>
    <row r="2" spans="1:6" ht="27.6" customHeight="1" thickBot="1" x14ac:dyDescent="0.3">
      <c r="A2" s="193" t="s">
        <v>104</v>
      </c>
      <c r="B2" s="213"/>
      <c r="C2" s="194" t="s">
        <v>105</v>
      </c>
      <c r="D2" s="200" t="s">
        <v>96</v>
      </c>
      <c r="E2" s="194" t="s">
        <v>98</v>
      </c>
      <c r="F2" s="198" t="s">
        <v>106</v>
      </c>
    </row>
    <row r="3" spans="1:6" ht="55.15" customHeight="1" x14ac:dyDescent="0.25">
      <c r="A3" s="210">
        <v>1</v>
      </c>
      <c r="B3" s="257" t="str">
        <f>IF(Objectives!B2="","",Objectives!B2)</f>
        <v/>
      </c>
      <c r="C3" s="192" t="str">
        <f>Objectives!AL24</f>
        <v>-</v>
      </c>
      <c r="D3" s="192" t="str">
        <f>Strategies!AF15</f>
        <v>-</v>
      </c>
      <c r="E3" s="195" t="str">
        <f>Strategies!AA15</f>
        <v>-</v>
      </c>
      <c r="F3" s="199" t="str">
        <f t="shared" ref="F3:F10" si="0">IF(ISERROR(INDEX(MatrixOverall,(MATCH(C3,ROIRank,0)-1)*5+MATCH(E3,ROIRank,0),MATCH(D3,ROIRank,0))),"-",INDEX(MatrixOverall,(MATCH(C3,ROIRank,0)-1)*5+MATCH(E3,ROIRank,0),MATCH(D3,ROIRank,0)))</f>
        <v>-</v>
      </c>
    </row>
    <row r="4" spans="1:6" ht="55.15" customHeight="1" x14ac:dyDescent="0.25">
      <c r="A4" s="211">
        <v>2</v>
      </c>
      <c r="B4" s="258" t="str">
        <f>IF(Objectives!B3="","",Objectives!B3)</f>
        <v/>
      </c>
      <c r="C4" s="188" t="str">
        <f>Objectives!AL37</f>
        <v>-</v>
      </c>
      <c r="D4" s="188" t="str">
        <f>Strategies!AF29</f>
        <v>-</v>
      </c>
      <c r="E4" s="196" t="str">
        <f>Strategies!AA29</f>
        <v>-</v>
      </c>
      <c r="F4" s="199" t="str">
        <f t="shared" si="0"/>
        <v>-</v>
      </c>
    </row>
    <row r="5" spans="1:6" ht="55.15" customHeight="1" x14ac:dyDescent="0.25">
      <c r="A5" s="211">
        <v>3</v>
      </c>
      <c r="B5" s="258" t="str">
        <f>IF(Objectives!B4="","",Objectives!B4)</f>
        <v/>
      </c>
      <c r="C5" s="188" t="str">
        <f>Objectives!AL50</f>
        <v>-</v>
      </c>
      <c r="D5" s="188" t="str">
        <f>Strategies!AF43</f>
        <v>-</v>
      </c>
      <c r="E5" s="196" t="str">
        <f>Strategies!AA43</f>
        <v>-</v>
      </c>
      <c r="F5" s="199" t="str">
        <f t="shared" si="0"/>
        <v>-</v>
      </c>
    </row>
    <row r="6" spans="1:6" ht="55.15" customHeight="1" x14ac:dyDescent="0.25">
      <c r="A6" s="211">
        <v>4</v>
      </c>
      <c r="B6" s="258" t="str">
        <f>IF(Objectives!B5="","",Objectives!B5)</f>
        <v/>
      </c>
      <c r="C6" s="188" t="str">
        <f>Objectives!AL63</f>
        <v>-</v>
      </c>
      <c r="D6" s="188" t="str">
        <f>Strategies!AF57</f>
        <v>-</v>
      </c>
      <c r="E6" s="196" t="str">
        <f>Strategies!AA57</f>
        <v>-</v>
      </c>
      <c r="F6" s="199" t="str">
        <f t="shared" si="0"/>
        <v>-</v>
      </c>
    </row>
    <row r="7" spans="1:6" ht="55.15" customHeight="1" x14ac:dyDescent="0.25">
      <c r="A7" s="211">
        <v>5</v>
      </c>
      <c r="B7" s="258" t="str">
        <f>IF(Objectives!B6="","",Objectives!B6)</f>
        <v/>
      </c>
      <c r="C7" s="188" t="str">
        <f>Objectives!AL76</f>
        <v>-</v>
      </c>
      <c r="D7" s="188" t="str">
        <f>Strategies!AF71</f>
        <v>-</v>
      </c>
      <c r="E7" s="196" t="str">
        <f>Strategies!AA71</f>
        <v>-</v>
      </c>
      <c r="F7" s="199" t="str">
        <f t="shared" si="0"/>
        <v>-</v>
      </c>
    </row>
    <row r="8" spans="1:6" ht="55.15" customHeight="1" x14ac:dyDescent="0.25">
      <c r="A8" s="211">
        <v>6</v>
      </c>
      <c r="B8" s="258" t="str">
        <f>IF(Objectives!B7="","",Objectives!B7)</f>
        <v/>
      </c>
      <c r="C8" s="188" t="str">
        <f>Objectives!AL89</f>
        <v>-</v>
      </c>
      <c r="D8" s="188" t="str">
        <f>Strategies!AF85</f>
        <v>-</v>
      </c>
      <c r="E8" s="196" t="str">
        <f>Strategies!AA85</f>
        <v>-</v>
      </c>
      <c r="F8" s="199" t="str">
        <f t="shared" si="0"/>
        <v>-</v>
      </c>
    </row>
    <row r="9" spans="1:6" ht="30" customHeight="1" x14ac:dyDescent="0.25">
      <c r="A9" s="211">
        <v>7</v>
      </c>
      <c r="B9" s="214" t="str">
        <f>IF(Objectives!B8="","",Objectives!B8)</f>
        <v/>
      </c>
      <c r="C9" s="188" t="str">
        <f>Objectives!AL102</f>
        <v>-</v>
      </c>
      <c r="D9" s="188" t="str">
        <f>Strategies!AF99</f>
        <v>-</v>
      </c>
      <c r="E9" s="196" t="str">
        <f>Strategies!AA99</f>
        <v>-</v>
      </c>
      <c r="F9" s="199" t="str">
        <f t="shared" si="0"/>
        <v>-</v>
      </c>
    </row>
    <row r="10" spans="1:6" ht="30" customHeight="1" thickBot="1" x14ac:dyDescent="0.3">
      <c r="A10" s="212">
        <v>8</v>
      </c>
      <c r="B10" s="215" t="str">
        <f>IF(Objectives!B9="","",Objectives!B9)</f>
        <v/>
      </c>
      <c r="C10" s="191" t="str">
        <f>Objectives!AL115</f>
        <v>-</v>
      </c>
      <c r="D10" s="191" t="str">
        <f>Strategies!AF113</f>
        <v>-</v>
      </c>
      <c r="E10" s="197" t="str">
        <f>Strategies!AA113</f>
        <v>-</v>
      </c>
      <c r="F10" s="216" t="str">
        <f t="shared" si="0"/>
        <v>-</v>
      </c>
    </row>
  </sheetData>
  <sheetProtection selectLockedCells="1"/>
  <mergeCells count="1">
    <mergeCell ref="A1:F1"/>
  </mergeCells>
  <conditionalFormatting sqref="D3:D10">
    <cfRule type="expression" dxfId="16" priority="19">
      <formula>D3="Very High"</formula>
    </cfRule>
    <cfRule type="expression" dxfId="15" priority="20">
      <formula>D3="High"</formula>
    </cfRule>
    <cfRule type="expression" dxfId="14" priority="21">
      <formula>D3="Medium"</formula>
    </cfRule>
    <cfRule type="expression" dxfId="13" priority="22">
      <formula>D3="Low"</formula>
    </cfRule>
    <cfRule type="expression" dxfId="12" priority="23">
      <formula>D3="Very Low"</formula>
    </cfRule>
  </conditionalFormatting>
  <conditionalFormatting sqref="E3:E10">
    <cfRule type="expression" dxfId="11" priority="10">
      <formula>E3="Low"</formula>
    </cfRule>
    <cfRule type="expression" dxfId="10" priority="11">
      <formula>E3="Medium"</formula>
    </cfRule>
    <cfRule type="expression" dxfId="9" priority="12">
      <formula>E3="High"</formula>
    </cfRule>
    <cfRule type="expression" dxfId="8" priority="13">
      <formula>E3="Very High"</formula>
    </cfRule>
  </conditionalFormatting>
  <conditionalFormatting sqref="C3:C10">
    <cfRule type="expression" dxfId="7" priority="5">
      <formula>C3="Very High"</formula>
    </cfRule>
    <cfRule type="expression" dxfId="6" priority="6">
      <formula>C3="High"</formula>
    </cfRule>
    <cfRule type="expression" dxfId="5" priority="7">
      <formula>C3="Medium"</formula>
    </cfRule>
    <cfRule type="expression" dxfId="4" priority="9">
      <formula>C3="Low"</formula>
    </cfRule>
  </conditionalFormatting>
  <conditionalFormatting sqref="F3:F10">
    <cfRule type="expression" dxfId="3" priority="1">
      <formula>F3="Very High"</formula>
    </cfRule>
    <cfRule type="expression" dxfId="2" priority="2">
      <formula>F3="High"</formula>
    </cfRule>
    <cfRule type="expression" dxfId="1" priority="3">
      <formula>F3="Medium"</formula>
    </cfRule>
    <cfRule type="expression" dxfId="0" priority="4">
      <formula>F3="Low"</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Q97"/>
  <sheetViews>
    <sheetView topLeftCell="C1" workbookViewId="0">
      <selection activeCell="H6" sqref="H6"/>
    </sheetView>
  </sheetViews>
  <sheetFormatPr defaultColWidth="8.85546875" defaultRowHeight="15" x14ac:dyDescent="0.25"/>
  <cols>
    <col min="1" max="1" width="29" customWidth="1"/>
    <col min="2" max="2" width="19.7109375" customWidth="1"/>
    <col min="3" max="3" width="37.140625" customWidth="1"/>
    <col min="5" max="5" width="9.42578125" customWidth="1"/>
  </cols>
  <sheetData>
    <row r="1" spans="1:17" ht="49.35" customHeight="1" x14ac:dyDescent="0.25">
      <c r="A1" s="129" t="s">
        <v>107</v>
      </c>
      <c r="B1" s="129" t="s">
        <v>108</v>
      </c>
      <c r="C1" s="129" t="s">
        <v>99</v>
      </c>
      <c r="D1" s="130" t="s">
        <v>58</v>
      </c>
      <c r="E1" s="130" t="s">
        <v>109</v>
      </c>
      <c r="F1" s="130" t="s">
        <v>110</v>
      </c>
      <c r="G1" s="225" t="s">
        <v>111</v>
      </c>
      <c r="I1" s="229" t="s">
        <v>112</v>
      </c>
      <c r="J1" s="225" t="s">
        <v>113</v>
      </c>
      <c r="K1" s="225" t="s">
        <v>26</v>
      </c>
      <c r="L1" s="225" t="s">
        <v>114</v>
      </c>
      <c r="M1" s="225" t="s">
        <v>51</v>
      </c>
      <c r="N1" s="225" t="s">
        <v>52</v>
      </c>
      <c r="O1" s="225" t="s">
        <v>53</v>
      </c>
      <c r="P1" s="229" t="s">
        <v>115</v>
      </c>
      <c r="Q1" s="130" t="s">
        <v>116</v>
      </c>
    </row>
    <row r="2" spans="1:17" x14ac:dyDescent="0.25">
      <c r="A2" t="str">
        <f>Targets!$A$2</f>
        <v>Target 1</v>
      </c>
      <c r="B2" t="str">
        <f>KEAs!$A$3</f>
        <v>Flows - amount, timing, and duration of freshwater flows (surface water and/or groundwater)</v>
      </c>
      <c r="C2" t="str">
        <f>A2&amp;" "&amp;B2</f>
        <v>Target 1 Flows - amount, timing, and duration of freshwater flows (surface water and/or groundwater)</v>
      </c>
      <c r="D2" t="str">
        <f>IF(Ratings!$B$3=0,"",Ratings!$B$3)</f>
        <v/>
      </c>
      <c r="E2" t="str">
        <f>IF(Ratings!$C$3=0,"",Ratings!$C$3)</f>
        <v/>
      </c>
      <c r="F2" t="str">
        <f>IF(ISERROR(INDEX(Sort!F:F,MATCH(C2,Sort!B:B,0))),"",(INDEX(Sort!F:F,MATCH(C2,Sort!B:B,0))))</f>
        <v/>
      </c>
      <c r="G2" t="str">
        <f>IF(F2="",E2,F2)</f>
        <v/>
      </c>
      <c r="I2" s="230">
        <f>IF(F2="Poor",Scoring!$B$9,IF(F2="Fair -",Scoring!$B$8,IF(F2="Fair",Scoring!$B$7,IF(F2="Good -",Scoring!$B$6,IF(F2="Good",Scoring!$B$5,IF(F2="Very Good",Scoring!$B$4,IF(F2="",0)))))))</f>
        <v>0</v>
      </c>
      <c r="J2" s="226">
        <f>IF(G2="Poor",Scoring!$B$9,IF(G2="Fair -",Scoring!$B$8,IF(G2="Fair",Scoring!$B$7,IF(G2="Good -",Scoring!$B$6,IF(G2="Good",Scoring!$B$5,IF(G2="Very Good",Scoring!$B$4,IF(G2="",0)))))))</f>
        <v>0</v>
      </c>
      <c r="K2" s="226">
        <f>IF(G2="Poor",Scoring!$C$9,IF(G2="Fair -",Scoring!$C$8,IF(G2="Fair",Scoring!$C$7,IF(G2="Good -",Scoring!$C$6,IF(G2="Good",Scoring!$C$5,IF(G2="Very Good",Scoring!$C$4,IF(G2="",0)))))))</f>
        <v>0</v>
      </c>
      <c r="L2" s="226">
        <f>J2*K2</f>
        <v>0</v>
      </c>
      <c r="M2" s="226"/>
      <c r="N2" s="226"/>
      <c r="O2" s="226"/>
      <c r="P2" s="226"/>
      <c r="Q2" s="226"/>
    </row>
    <row r="3" spans="1:17" x14ac:dyDescent="0.25">
      <c r="A3" t="str">
        <f>Targets!$A$2</f>
        <v>Target 1</v>
      </c>
      <c r="B3" t="str">
        <f>KEAs!$A$4</f>
        <v>KEA 2</v>
      </c>
      <c r="C3" t="str">
        <f t="shared" ref="C3:C66" si="0">A3&amp;" "&amp;B3</f>
        <v>Target 1 KEA 2</v>
      </c>
      <c r="D3" t="str">
        <f>IF(Ratings!$B$4=0,"",Ratings!$B$4)</f>
        <v/>
      </c>
      <c r="E3" t="str">
        <f>IF(Ratings!$C$4=0,"",Ratings!$C$4)</f>
        <v/>
      </c>
      <c r="F3" t="str">
        <f>IF(ISERROR(INDEX(Sort!F:F,MATCH(C3,Sort!B:B,0))),"",(INDEX(Sort!F:F,MATCH(C3,Sort!B:B,0))))</f>
        <v/>
      </c>
      <c r="G3" t="str">
        <f t="shared" ref="G3:G66" si="1">IF(F3="",E3,F3)</f>
        <v/>
      </c>
      <c r="I3" s="230">
        <f>IF(F3="Poor",Scoring!$B$9,IF(F3="Fair -",Scoring!$B$8,IF(F3="Fair",Scoring!$B$7,IF(F3="Good -",Scoring!$B$6,IF(F3="Good",Scoring!$B$5,IF(F3="Very Good",Scoring!$B$4,IF(F3="",0)))))))</f>
        <v>0</v>
      </c>
      <c r="J3" s="226">
        <f>IF(G3="Poor",Scoring!$B$9,IF(G3="Fair -",Scoring!$B$8,IF(G3="Fair",Scoring!$B$7,IF(G3="Good -",Scoring!$B$6,IF(G3="Good",Scoring!$B$5,IF(G3="Very Good",Scoring!$B$4,IF(G3="",0)))))))</f>
        <v>0</v>
      </c>
      <c r="K3" s="226">
        <f>IF(G3="Poor",Scoring!$C$9,IF(G3="Fair -",Scoring!$C$8,IF(G3="Fair",Scoring!$C$7,IF(G3="Good -",Scoring!$C$6,IF(G3="Good",Scoring!$C$5,IF(G3="Very Good",Scoring!$C$4,IF(G3="",0)))))))</f>
        <v>0</v>
      </c>
      <c r="L3" s="226">
        <f t="shared" ref="L3:L9" si="2">J3*K3</f>
        <v>0</v>
      </c>
      <c r="M3" s="226"/>
      <c r="N3" s="226"/>
      <c r="O3" s="226"/>
      <c r="P3" s="226"/>
      <c r="Q3" s="226"/>
    </row>
    <row r="4" spans="1:17" x14ac:dyDescent="0.25">
      <c r="A4" t="str">
        <f>Targets!$A$2</f>
        <v>Target 1</v>
      </c>
      <c r="B4" t="str">
        <f>KEAs!$A$5</f>
        <v>KEA 3</v>
      </c>
      <c r="C4" t="str">
        <f t="shared" si="0"/>
        <v>Target 1 KEA 3</v>
      </c>
      <c r="D4" t="str">
        <f>IF(Ratings!$B$5=0,"",Ratings!$B$5)</f>
        <v/>
      </c>
      <c r="E4" t="str">
        <f>IF(Ratings!$C$5=0,"",Ratings!$C$5)</f>
        <v/>
      </c>
      <c r="F4" t="str">
        <f>IF(ISERROR(INDEX(Sort!F:F,MATCH(C4,Sort!B:B,0))),"",(INDEX(Sort!F:F,MATCH(C4,Sort!B:B,0))))</f>
        <v/>
      </c>
      <c r="G4" t="str">
        <f t="shared" si="1"/>
        <v/>
      </c>
      <c r="I4" s="230">
        <f>IF(F4="Poor",Scoring!$B$9,IF(F4="Fair -",Scoring!$B$8,IF(F4="Fair",Scoring!$B$7,IF(F4="Good -",Scoring!$B$6,IF(F4="Good",Scoring!$B$5,IF(F4="Very Good",Scoring!$B$4,IF(F4="",0)))))))</f>
        <v>0</v>
      </c>
      <c r="J4" s="226">
        <f>IF(G4="Poor",Scoring!$B$9,IF(G4="Fair -",Scoring!$B$8,IF(G4="Fair",Scoring!$B$7,IF(G4="Good -",Scoring!$B$6,IF(G4="Good",Scoring!$B$5,IF(G4="Very Good",Scoring!$B$4,IF(G4="",0)))))))</f>
        <v>0</v>
      </c>
      <c r="K4" s="226">
        <f>IF(G4="Poor",Scoring!$C$9,IF(G4="Fair -",Scoring!$C$8,IF(G4="Fair",Scoring!$C$7,IF(G4="Good -",Scoring!$C$6,IF(G4="Good",Scoring!$C$5,IF(G4="Very Good",Scoring!$C$4,IF(G4="",0)))))))</f>
        <v>0</v>
      </c>
      <c r="L4" s="226">
        <f t="shared" si="2"/>
        <v>0</v>
      </c>
      <c r="M4" s="226"/>
      <c r="N4" s="226"/>
      <c r="O4" s="226"/>
      <c r="P4" s="226"/>
      <c r="Q4" s="226"/>
    </row>
    <row r="5" spans="1:17" x14ac:dyDescent="0.25">
      <c r="A5" t="str">
        <f>Targets!$A$2</f>
        <v>Target 1</v>
      </c>
      <c r="B5">
        <f>KEAs!$A$6</f>
        <v>0</v>
      </c>
      <c r="C5" t="str">
        <f t="shared" si="0"/>
        <v>Target 1 0</v>
      </c>
      <c r="D5" t="str">
        <f>IF(Ratings!$B$6=0,"",Ratings!$B$6)</f>
        <v/>
      </c>
      <c r="E5" t="str">
        <f>IF(Ratings!$C$6=0,"",Ratings!$C$6)</f>
        <v/>
      </c>
      <c r="F5" t="str">
        <f>IF(ISERROR(INDEX(Sort!F:F,MATCH(C5,Sort!B:B,0))),"",(INDEX(Sort!F:F,MATCH(C5,Sort!B:B,0))))</f>
        <v/>
      </c>
      <c r="G5" t="str">
        <f t="shared" si="1"/>
        <v/>
      </c>
      <c r="I5" s="230">
        <f>IF(F5="Poor",Scoring!$B$9,IF(F5="Fair -",Scoring!$B$8,IF(F5="Fair",Scoring!$B$7,IF(F5="Good -",Scoring!$B$6,IF(F5="Good",Scoring!$B$5,IF(F5="Very Good",Scoring!$B$4,IF(F5="",0)))))))</f>
        <v>0</v>
      </c>
      <c r="J5" s="226">
        <f>IF(G5="Poor",Scoring!$B$9,IF(G5="Fair -",Scoring!$B$8,IF(G5="Fair",Scoring!$B$7,IF(G5="Good -",Scoring!$B$6,IF(G5="Good",Scoring!$B$5,IF(G5="Very Good",Scoring!$B$4,IF(G5="",0)))))))</f>
        <v>0</v>
      </c>
      <c r="K5" s="226">
        <f>IF(G5="Poor",Scoring!$C$9,IF(G5="Fair -",Scoring!$C$8,IF(G5="Fair",Scoring!$C$7,IF(G5="Good -",Scoring!$C$6,IF(G5="Good",Scoring!$C$5,IF(G5="Very Good",Scoring!$C$4,IF(G5="",0)))))))</f>
        <v>0</v>
      </c>
      <c r="L5" s="226">
        <f t="shared" si="2"/>
        <v>0</v>
      </c>
      <c r="M5" s="226"/>
      <c r="N5" s="226"/>
      <c r="O5" s="226"/>
      <c r="P5" s="226"/>
      <c r="Q5" s="226"/>
    </row>
    <row r="6" spans="1:17" x14ac:dyDescent="0.25">
      <c r="A6" t="str">
        <f>Targets!$A$2</f>
        <v>Target 1</v>
      </c>
      <c r="B6">
        <f>KEAs!$A$7</f>
        <v>0</v>
      </c>
      <c r="C6" t="str">
        <f t="shared" si="0"/>
        <v>Target 1 0</v>
      </c>
      <c r="D6" t="str">
        <f>IF(Ratings!$B$7=0,"",Ratings!$B$7)</f>
        <v/>
      </c>
      <c r="E6" t="str">
        <f>IF(Ratings!$C$7=0,"",Ratings!$C$7)</f>
        <v/>
      </c>
      <c r="F6" t="str">
        <f>IF(ISERROR(INDEX(Sort!F:F,MATCH(C6,Sort!B:B,0))),"",(INDEX(Sort!F:F,MATCH(C6,Sort!B:B,0))))</f>
        <v/>
      </c>
      <c r="G6" t="str">
        <f t="shared" si="1"/>
        <v/>
      </c>
      <c r="I6" s="230">
        <f>IF(F6="Poor",Scoring!$B$9,IF(F6="Fair -",Scoring!$B$8,IF(F6="Fair",Scoring!$B$7,IF(F6="Good -",Scoring!$B$6,IF(F6="Good",Scoring!$B$5,IF(F6="Very Good",Scoring!$B$4,IF(F6="",0)))))))</f>
        <v>0</v>
      </c>
      <c r="J6" s="226">
        <f>IF(G6="Poor",Scoring!$B$9,IF(G6="Fair -",Scoring!$B$8,IF(G6="Fair",Scoring!$B$7,IF(G6="Good -",Scoring!$B$6,IF(G6="Good",Scoring!$B$5,IF(G6="Very Good",Scoring!$B$4,IF(G6="",0)))))))</f>
        <v>0</v>
      </c>
      <c r="K6" s="226">
        <f>IF(G6="Poor",Scoring!$C$9,IF(G6="Fair -",Scoring!$C$8,IF(G6="Fair",Scoring!$C$7,IF(G6="Good -",Scoring!$C$6,IF(G6="Good",Scoring!$C$5,IF(G6="Very Good",Scoring!$C$4,IF(G6="",0)))))))</f>
        <v>0</v>
      </c>
      <c r="L6" s="226">
        <f t="shared" si="2"/>
        <v>0</v>
      </c>
      <c r="M6" s="226"/>
      <c r="N6" s="226"/>
      <c r="O6" s="226"/>
      <c r="P6" s="226"/>
      <c r="Q6" s="226"/>
    </row>
    <row r="7" spans="1:17" x14ac:dyDescent="0.25">
      <c r="A7" t="str">
        <f>Targets!$A$2</f>
        <v>Target 1</v>
      </c>
      <c r="B7">
        <f>KEAs!$A$8</f>
        <v>0</v>
      </c>
      <c r="C7" t="str">
        <f t="shared" si="0"/>
        <v>Target 1 0</v>
      </c>
      <c r="D7" t="str">
        <f>IF(Ratings!$B$8=0,"",Ratings!$B$8)</f>
        <v/>
      </c>
      <c r="E7" t="str">
        <f>IF(Ratings!$C$8=0,"",Ratings!$C$8)</f>
        <v/>
      </c>
      <c r="F7" t="str">
        <f>IF(ISERROR(INDEX(Sort!F:F,MATCH(C7,Sort!B:B,0))),"",(INDEX(Sort!F:F,MATCH(C7,Sort!B:B,0))))</f>
        <v/>
      </c>
      <c r="G7" t="str">
        <f t="shared" si="1"/>
        <v/>
      </c>
      <c r="I7" s="230">
        <f>IF(F7="Poor",Scoring!$B$9,IF(F7="Fair -",Scoring!$B$8,IF(F7="Fair",Scoring!$B$7,IF(F7="Good -",Scoring!$B$6,IF(F7="Good",Scoring!$B$5,IF(F7="Very Good",Scoring!$B$4,IF(F7="",0)))))))</f>
        <v>0</v>
      </c>
      <c r="J7" s="226">
        <f>IF(G7="Poor",Scoring!$B$9,IF(G7="Fair -",Scoring!$B$8,IF(G7="Fair",Scoring!$B$7,IF(G7="Good -",Scoring!$B$6,IF(G7="Good",Scoring!$B$5,IF(G7="Very Good",Scoring!$B$4,IF(G7="",0)))))))</f>
        <v>0</v>
      </c>
      <c r="K7" s="226">
        <f>IF(G7="Poor",Scoring!$C$9,IF(G7="Fair -",Scoring!$C$8,IF(G7="Fair",Scoring!$C$7,IF(G7="Good -",Scoring!$C$6,IF(G7="Good",Scoring!$C$5,IF(G7="Very Good",Scoring!$C$4,IF(G7="",0)))))))</f>
        <v>0</v>
      </c>
      <c r="L7" s="226">
        <f t="shared" si="2"/>
        <v>0</v>
      </c>
      <c r="M7" s="226"/>
      <c r="N7" s="226"/>
      <c r="O7" s="226"/>
      <c r="P7" s="226"/>
      <c r="Q7" s="226"/>
    </row>
    <row r="8" spans="1:17" x14ac:dyDescent="0.25">
      <c r="A8" t="str">
        <f>Targets!$A$2</f>
        <v>Target 1</v>
      </c>
      <c r="B8">
        <f>KEAs!$A$9</f>
        <v>0</v>
      </c>
      <c r="C8" t="str">
        <f t="shared" si="0"/>
        <v>Target 1 0</v>
      </c>
      <c r="D8" t="str">
        <f>IF(Ratings!$B$9=0,"",Ratings!$B$9)</f>
        <v/>
      </c>
      <c r="E8" t="str">
        <f>IF(Ratings!$C$9=0,"",Ratings!$C$9)</f>
        <v/>
      </c>
      <c r="F8" t="str">
        <f>IF(ISERROR(INDEX(Sort!F:F,MATCH(C8,Sort!B:B,0))),"",(INDEX(Sort!F:F,MATCH(C8,Sort!B:B,0))))</f>
        <v/>
      </c>
      <c r="G8" t="str">
        <f t="shared" si="1"/>
        <v/>
      </c>
      <c r="I8" s="230">
        <f>IF(F8="Poor",Scoring!$B$9,IF(F8="Fair -",Scoring!$B$8,IF(F8="Fair",Scoring!$B$7,IF(F8="Good -",Scoring!$B$6,IF(F8="Good",Scoring!$B$5,IF(F8="Very Good",Scoring!$B$4,IF(F8="",0)))))))</f>
        <v>0</v>
      </c>
      <c r="J8" s="226">
        <f>IF(G8="Poor",Scoring!$B$9,IF(G8="Fair -",Scoring!$B$8,IF(G8="Fair",Scoring!$B$7,IF(G8="Good -",Scoring!$B$6,IF(G8="Good",Scoring!$B$5,IF(G8="Very Good",Scoring!$B$4,IF(G8="",0)))))))</f>
        <v>0</v>
      </c>
      <c r="K8" s="226">
        <f>IF(G8="Poor",Scoring!$C$9,IF(G8="Fair -",Scoring!$C$8,IF(G8="Fair",Scoring!$C$7,IF(G8="Good -",Scoring!$C$6,IF(G8="Good",Scoring!$C$5,IF(G8="Very Good",Scoring!$C$4,IF(G8="",0)))))))</f>
        <v>0</v>
      </c>
      <c r="L8" s="226">
        <f t="shared" si="2"/>
        <v>0</v>
      </c>
      <c r="M8" s="226"/>
      <c r="N8" s="226"/>
      <c r="O8" s="226"/>
      <c r="P8" s="226"/>
      <c r="Q8" s="226"/>
    </row>
    <row r="9" spans="1:17" x14ac:dyDescent="0.25">
      <c r="A9" s="167" t="str">
        <f>Targets!$A$2</f>
        <v>Target 1</v>
      </c>
      <c r="B9" s="167">
        <f>KEAs!$A$10</f>
        <v>0</v>
      </c>
      <c r="C9" s="167" t="str">
        <f t="shared" si="0"/>
        <v>Target 1 0</v>
      </c>
      <c r="D9" s="167" t="str">
        <f>IF(Ratings!$B$10=0,"",Ratings!$B$10)</f>
        <v/>
      </c>
      <c r="E9" s="167" t="str">
        <f>IF(Ratings!$C$10=0,"",Ratings!$C$10)</f>
        <v/>
      </c>
      <c r="F9" s="167" t="str">
        <f>IF(ISERROR(INDEX(Sort!F:F,MATCH(C9,Sort!B:B,0))),"",(INDEX(Sort!F:F,MATCH(C9,Sort!B:B,0))))</f>
        <v/>
      </c>
      <c r="G9" s="167" t="str">
        <f t="shared" si="1"/>
        <v/>
      </c>
      <c r="H9" s="167"/>
      <c r="I9" s="231">
        <f>IF(F9="Poor",Scoring!$B$9,IF(F9="Fair -",Scoring!$B$8,IF(F9="Fair",Scoring!$B$7,IF(F9="Good -",Scoring!$B$6,IF(F9="Good",Scoring!$B$5,IF(F9="Very Good",Scoring!$B$4,IF(F9="",0)))))))</f>
        <v>0</v>
      </c>
      <c r="J9" s="179">
        <f>IF(G9="Poor",Scoring!$B$9,IF(G9="Fair -",Scoring!$B$8,IF(G9="Fair",Scoring!$B$7,IF(G9="Good -",Scoring!$B$6,IF(G9="Good",Scoring!$B$5,IF(G9="Very Good",Scoring!$B$4,IF(G9="",0)))))))</f>
        <v>0</v>
      </c>
      <c r="K9" s="179">
        <f>IF(G9="Poor",Scoring!$C$9,IF(G9="Fair -",Scoring!$C$8,IF(G9="Fair",Scoring!$C$7,IF(G9="Good -",Scoring!$C$6,IF(G9="Good",Scoring!$C$5,IF(G9="Very Good",Scoring!$C$4,IF(G9="",0)))))))</f>
        <v>0</v>
      </c>
      <c r="L9" s="179">
        <f t="shared" si="2"/>
        <v>0</v>
      </c>
      <c r="M9" s="179">
        <f>SUM(L2:L9)</f>
        <v>0</v>
      </c>
      <c r="N9" s="179">
        <f>SUM(K2:K9)</f>
        <v>0</v>
      </c>
      <c r="O9" s="227" t="str">
        <f>IF(M9=0,"",M9/N9)</f>
        <v/>
      </c>
      <c r="P9" s="227">
        <f>SUM(I2:I9)</f>
        <v>0</v>
      </c>
      <c r="Q9" s="179" t="str">
        <f>IF(P9=0,"",IF(O9="","",IF(O9&gt;=Scoring!$E$4,Scoring!$A$4,IF(O9&gt;=Scoring!$E$5,Scoring!$A$5,IF(O9&gt;=Scoring!$E$6,Scoring!$A$6,IF(O9&gt;=Scoring!$E$7,Scoring!$A$7,IF(O9&gt;=Scoring!$E$8,Scoring!$A$8,IF(O9&gt;=Scoring!$E$9,Scoring!$A$9))))))))</f>
        <v/>
      </c>
    </row>
    <row r="10" spans="1:17" x14ac:dyDescent="0.25">
      <c r="A10" t="str">
        <f>Targets!$A$3</f>
        <v>Target 2</v>
      </c>
      <c r="B10" t="str">
        <f>KEAs!$A$3</f>
        <v>Flows - amount, timing, and duration of freshwater flows (surface water and/or groundwater)</v>
      </c>
      <c r="C10" t="str">
        <f t="shared" si="0"/>
        <v>Target 2 Flows - amount, timing, and duration of freshwater flows (surface water and/or groundwater)</v>
      </c>
      <c r="D10" t="str">
        <f>IF(Ratings!$T$3=0,"",Ratings!$T$3)</f>
        <v/>
      </c>
      <c r="E10" t="str">
        <f>IF(Ratings!$U$3=0,"",Ratings!$U$3)</f>
        <v/>
      </c>
      <c r="F10" t="str">
        <f>IF(ISERROR(INDEX(Sort!F:F,MATCH(C10,Sort!B:B,0))),"",(INDEX(Sort!F:F,MATCH(C10,Sort!B:B,0))))</f>
        <v/>
      </c>
      <c r="G10" t="str">
        <f t="shared" si="1"/>
        <v/>
      </c>
      <c r="I10" s="230">
        <f>IF(F10="Poor",Scoring!$B$9,IF(F10="Fair -",Scoring!$B$8,IF(F10="Fair",Scoring!$B$7,IF(F10="Good -",Scoring!$B$6,IF(F10="Good",Scoring!$B$5,IF(F10="Very Good",Scoring!$B$4,IF(F10="",0)))))))</f>
        <v>0</v>
      </c>
      <c r="J10" s="226">
        <f>IF(G10="Poor",Scoring!$B$9,IF(G10="Fair -",Scoring!$B$8,IF(G10="Fair",Scoring!$B$7,IF(G10="Good -",Scoring!$B$6,IF(G10="Good",Scoring!$B$5,IF(G10="Very Good",Scoring!$B$4,IF(G10="",0)))))))</f>
        <v>0</v>
      </c>
      <c r="K10" s="226">
        <f>IF(G10="Poor",Scoring!$C$9,IF(G10="Fair -",Scoring!$C$8,IF(G10="Fair",Scoring!$C$7,IF(G10="Good -",Scoring!$C$6,IF(G10="Good",Scoring!$C$5,IF(G10="Very Good",Scoring!$C$4,IF(G10="",0)))))))</f>
        <v>0</v>
      </c>
      <c r="L10" s="226">
        <f>J10*K10</f>
        <v>0</v>
      </c>
      <c r="M10" s="226"/>
      <c r="N10" s="226"/>
      <c r="O10" s="226"/>
      <c r="P10" s="226"/>
      <c r="Q10" s="226"/>
    </row>
    <row r="11" spans="1:17" x14ac:dyDescent="0.25">
      <c r="A11" t="str">
        <f>Targets!$A$3</f>
        <v>Target 2</v>
      </c>
      <c r="B11" t="str">
        <f>KEAs!$A$4</f>
        <v>KEA 2</v>
      </c>
      <c r="C11" t="str">
        <f t="shared" si="0"/>
        <v>Target 2 KEA 2</v>
      </c>
      <c r="D11" t="str">
        <f>IF(Ratings!$T$4=0,"",Ratings!$T$4)</f>
        <v/>
      </c>
      <c r="E11" t="str">
        <f>IF(Ratings!$U$4=0,"",Ratings!$U$4)</f>
        <v/>
      </c>
      <c r="F11" t="str">
        <f>IF(ISERROR(INDEX(Sort!F:F,MATCH(C11,Sort!B:B,0))),"",(INDEX(Sort!F:F,MATCH(C11,Sort!B:B,0))))</f>
        <v/>
      </c>
      <c r="G11" t="str">
        <f t="shared" si="1"/>
        <v/>
      </c>
      <c r="I11" s="230">
        <f>IF(F11="Poor",Scoring!$B$9,IF(F11="Fair -",Scoring!$B$8,IF(F11="Fair",Scoring!$B$7,IF(F11="Good -",Scoring!$B$6,IF(F11="Good",Scoring!$B$5,IF(F11="Very Good",Scoring!$B$4,IF(F11="",0)))))))</f>
        <v>0</v>
      </c>
      <c r="J11" s="226">
        <f>IF(G11="Poor",Scoring!$B$9,IF(G11="Fair -",Scoring!$B$8,IF(G11="Fair",Scoring!$B$7,IF(G11="Good -",Scoring!$B$6,IF(G11="Good",Scoring!$B$5,IF(G11="Very Good",Scoring!$B$4,IF(G11="",0)))))))</f>
        <v>0</v>
      </c>
      <c r="K11" s="226">
        <f>IF(G11="Poor",Scoring!$C$9,IF(G11="Fair -",Scoring!$C$8,IF(G11="Fair",Scoring!$C$7,IF(G11="Good -",Scoring!$C$6,IF(G11="Good",Scoring!$C$5,IF(G11="Very Good",Scoring!$C$4,IF(G11="",0)))))))</f>
        <v>0</v>
      </c>
      <c r="L11" s="226">
        <f t="shared" ref="L11:L17" si="3">J11*K11</f>
        <v>0</v>
      </c>
      <c r="M11" s="226"/>
      <c r="N11" s="226"/>
      <c r="O11" s="226"/>
      <c r="P11" s="226"/>
      <c r="Q11" s="226"/>
    </row>
    <row r="12" spans="1:17" x14ac:dyDescent="0.25">
      <c r="A12" t="str">
        <f>Targets!$A$3</f>
        <v>Target 2</v>
      </c>
      <c r="B12" t="str">
        <f>KEAs!$A$5</f>
        <v>KEA 3</v>
      </c>
      <c r="C12" t="str">
        <f t="shared" si="0"/>
        <v>Target 2 KEA 3</v>
      </c>
      <c r="D12" t="str">
        <f>IF(Ratings!$T$5=0,"",Ratings!$T$5)</f>
        <v/>
      </c>
      <c r="E12" t="str">
        <f>IF(Ratings!$U$5=0,"",Ratings!$U$5)</f>
        <v/>
      </c>
      <c r="F12" t="str">
        <f>IF(ISERROR(INDEX(Sort!F:F,MATCH(C12,Sort!B:B,0))),"",(INDEX(Sort!F:F,MATCH(C12,Sort!B:B,0))))</f>
        <v/>
      </c>
      <c r="G12" t="str">
        <f t="shared" si="1"/>
        <v/>
      </c>
      <c r="I12" s="230">
        <f>IF(F12="Poor",Scoring!$B$9,IF(F12="Fair -",Scoring!$B$8,IF(F12="Fair",Scoring!$B$7,IF(F12="Good -",Scoring!$B$6,IF(F12="Good",Scoring!$B$5,IF(F12="Very Good",Scoring!$B$4,IF(F12="",0)))))))</f>
        <v>0</v>
      </c>
      <c r="J12" s="226">
        <f>IF(G12="Poor",Scoring!$B$9,IF(G12="Fair -",Scoring!$B$8,IF(G12="Fair",Scoring!$B$7,IF(G12="Good -",Scoring!$B$6,IF(G12="Good",Scoring!$B$5,IF(G12="Very Good",Scoring!$B$4,IF(G12="",0)))))))</f>
        <v>0</v>
      </c>
      <c r="K12" s="226">
        <f>IF(G12="Poor",Scoring!$C$9,IF(G12="Fair -",Scoring!$C$8,IF(G12="Fair",Scoring!$C$7,IF(G12="Good -",Scoring!$C$6,IF(G12="Good",Scoring!$C$5,IF(G12="Very Good",Scoring!$C$4,IF(G12="",0)))))))</f>
        <v>0</v>
      </c>
      <c r="L12" s="226">
        <f t="shared" si="3"/>
        <v>0</v>
      </c>
      <c r="M12" s="226"/>
      <c r="N12" s="226"/>
      <c r="O12" s="226"/>
      <c r="P12" s="226"/>
      <c r="Q12" s="226"/>
    </row>
    <row r="13" spans="1:17" x14ac:dyDescent="0.25">
      <c r="A13" t="str">
        <f>Targets!$A$3</f>
        <v>Target 2</v>
      </c>
      <c r="B13">
        <f>KEAs!$A$6</f>
        <v>0</v>
      </c>
      <c r="C13" t="str">
        <f t="shared" si="0"/>
        <v>Target 2 0</v>
      </c>
      <c r="D13" t="str">
        <f>IF(Ratings!$T$6=0,"",Ratings!$T$6)</f>
        <v/>
      </c>
      <c r="E13" t="str">
        <f>IF(Ratings!$U$6=0,"",Ratings!$U$6)</f>
        <v/>
      </c>
      <c r="F13" t="str">
        <f>IF(ISERROR(INDEX(Sort!F:F,MATCH(C13,Sort!B:B,0))),"",(INDEX(Sort!F:F,MATCH(C13,Sort!B:B,0))))</f>
        <v/>
      </c>
      <c r="G13" t="str">
        <f t="shared" si="1"/>
        <v/>
      </c>
      <c r="I13" s="230">
        <f>IF(F13="Poor",Scoring!$B$9,IF(F13="Fair -",Scoring!$B$8,IF(F13="Fair",Scoring!$B$7,IF(F13="Good -",Scoring!$B$6,IF(F13="Good",Scoring!$B$5,IF(F13="Very Good",Scoring!$B$4,IF(F13="",0)))))))</f>
        <v>0</v>
      </c>
      <c r="J13" s="226">
        <f>IF(G13="Poor",Scoring!$B$9,IF(G13="Fair -",Scoring!$B$8,IF(G13="Fair",Scoring!$B$7,IF(G13="Good -",Scoring!$B$6,IF(G13="Good",Scoring!$B$5,IF(G13="Very Good",Scoring!$B$4,IF(G13="",0)))))))</f>
        <v>0</v>
      </c>
      <c r="K13" s="226">
        <f>IF(G13="Poor",Scoring!$C$9,IF(G13="Fair -",Scoring!$C$8,IF(G13="Fair",Scoring!$C$7,IF(G13="Good -",Scoring!$C$6,IF(G13="Good",Scoring!$C$5,IF(G13="Very Good",Scoring!$C$4,IF(G13="",0)))))))</f>
        <v>0</v>
      </c>
      <c r="L13" s="226">
        <f t="shared" si="3"/>
        <v>0</v>
      </c>
      <c r="M13" s="226"/>
      <c r="N13" s="226"/>
      <c r="O13" s="226"/>
      <c r="P13" s="226"/>
      <c r="Q13" s="226"/>
    </row>
    <row r="14" spans="1:17" x14ac:dyDescent="0.25">
      <c r="A14" t="str">
        <f>Targets!$A$3</f>
        <v>Target 2</v>
      </c>
      <c r="B14">
        <f>KEAs!$A$7</f>
        <v>0</v>
      </c>
      <c r="C14" t="str">
        <f t="shared" si="0"/>
        <v>Target 2 0</v>
      </c>
      <c r="D14" t="str">
        <f>IF(Ratings!$T$7=0,"",Ratings!$T$7)</f>
        <v/>
      </c>
      <c r="E14" t="str">
        <f>IF(Ratings!$U$7=0,"",Ratings!$U$7)</f>
        <v/>
      </c>
      <c r="F14" t="str">
        <f>IF(ISERROR(INDEX(Sort!F:F,MATCH(C14,Sort!B:B,0))),"",(INDEX(Sort!F:F,MATCH(C14,Sort!B:B,0))))</f>
        <v/>
      </c>
      <c r="G14" t="str">
        <f t="shared" si="1"/>
        <v/>
      </c>
      <c r="I14" s="230">
        <f>IF(F14="Poor",Scoring!$B$9,IF(F14="Fair -",Scoring!$B$8,IF(F14="Fair",Scoring!$B$7,IF(F14="Good -",Scoring!$B$6,IF(F14="Good",Scoring!$B$5,IF(F14="Very Good",Scoring!$B$4,IF(F14="",0)))))))</f>
        <v>0</v>
      </c>
      <c r="J14" s="226">
        <f>IF(G14="Poor",Scoring!$B$9,IF(G14="Fair -",Scoring!$B$8,IF(G14="Fair",Scoring!$B$7,IF(G14="Good -",Scoring!$B$6,IF(G14="Good",Scoring!$B$5,IF(G14="Very Good",Scoring!$B$4,IF(G14="",0)))))))</f>
        <v>0</v>
      </c>
      <c r="K14" s="226">
        <f>IF(G14="Poor",Scoring!$C$9,IF(G14="Fair -",Scoring!$C$8,IF(G14="Fair",Scoring!$C$7,IF(G14="Good -",Scoring!$C$6,IF(G14="Good",Scoring!$C$5,IF(G14="Very Good",Scoring!$C$4,IF(G14="",0)))))))</f>
        <v>0</v>
      </c>
      <c r="L14" s="226">
        <f t="shared" si="3"/>
        <v>0</v>
      </c>
      <c r="M14" s="226"/>
      <c r="N14" s="226"/>
      <c r="O14" s="226"/>
      <c r="P14" s="226"/>
      <c r="Q14" s="226"/>
    </row>
    <row r="15" spans="1:17" x14ac:dyDescent="0.25">
      <c r="A15" t="str">
        <f>Targets!$A$3</f>
        <v>Target 2</v>
      </c>
      <c r="B15">
        <f>KEAs!$A$8</f>
        <v>0</v>
      </c>
      <c r="C15" t="str">
        <f t="shared" si="0"/>
        <v>Target 2 0</v>
      </c>
      <c r="D15" t="str">
        <f>IF(Ratings!$T$8=0,"",Ratings!$T$8)</f>
        <v/>
      </c>
      <c r="E15" t="str">
        <f>IF(Ratings!$U$8=0,"",Ratings!$U$8)</f>
        <v/>
      </c>
      <c r="F15" t="str">
        <f>IF(ISERROR(INDEX(Sort!F:F,MATCH(C15,Sort!B:B,0))),"",(INDEX(Sort!F:F,MATCH(C15,Sort!B:B,0))))</f>
        <v/>
      </c>
      <c r="G15" t="str">
        <f t="shared" si="1"/>
        <v/>
      </c>
      <c r="I15" s="230">
        <f>IF(F15="Poor",Scoring!$B$9,IF(F15="Fair -",Scoring!$B$8,IF(F15="Fair",Scoring!$B$7,IF(F15="Good -",Scoring!$B$6,IF(F15="Good",Scoring!$B$5,IF(F15="Very Good",Scoring!$B$4,IF(F15="",0)))))))</f>
        <v>0</v>
      </c>
      <c r="J15" s="226">
        <f>IF(G15="Poor",Scoring!$B$9,IF(G15="Fair -",Scoring!$B$8,IF(G15="Fair",Scoring!$B$7,IF(G15="Good -",Scoring!$B$6,IF(G15="Good",Scoring!$B$5,IF(G15="Very Good",Scoring!$B$4,IF(G15="",0)))))))</f>
        <v>0</v>
      </c>
      <c r="K15" s="226">
        <f>IF(G15="Poor",Scoring!$C$9,IF(G15="Fair -",Scoring!$C$8,IF(G15="Fair",Scoring!$C$7,IF(G15="Good -",Scoring!$C$6,IF(G15="Good",Scoring!$C$5,IF(G15="Very Good",Scoring!$C$4,IF(G15="",0)))))))</f>
        <v>0</v>
      </c>
      <c r="L15" s="226">
        <f t="shared" si="3"/>
        <v>0</v>
      </c>
      <c r="M15" s="226"/>
      <c r="N15" s="226"/>
      <c r="O15" s="226"/>
      <c r="P15" s="226"/>
      <c r="Q15" s="226"/>
    </row>
    <row r="16" spans="1:17" x14ac:dyDescent="0.25">
      <c r="A16" t="str">
        <f>Targets!$A$3</f>
        <v>Target 2</v>
      </c>
      <c r="B16">
        <f>KEAs!$A$9</f>
        <v>0</v>
      </c>
      <c r="C16" t="str">
        <f t="shared" si="0"/>
        <v>Target 2 0</v>
      </c>
      <c r="D16" t="str">
        <f>IF(Ratings!$T$9=0,"",Ratings!$T$9)</f>
        <v/>
      </c>
      <c r="E16" t="str">
        <f>IF(Ratings!$U$9=0,"",Ratings!$U$9)</f>
        <v/>
      </c>
      <c r="F16" t="str">
        <f>IF(ISERROR(INDEX(Sort!F:F,MATCH(C16,Sort!B:B,0))),"",(INDEX(Sort!F:F,MATCH(C16,Sort!B:B,0))))</f>
        <v/>
      </c>
      <c r="G16" t="str">
        <f t="shared" si="1"/>
        <v/>
      </c>
      <c r="I16" s="230">
        <f>IF(F16="Poor",Scoring!$B$9,IF(F16="Fair -",Scoring!$B$8,IF(F16="Fair",Scoring!$B$7,IF(F16="Good -",Scoring!$B$6,IF(F16="Good",Scoring!$B$5,IF(F16="Very Good",Scoring!$B$4,IF(F16="",0)))))))</f>
        <v>0</v>
      </c>
      <c r="J16" s="226">
        <f>IF(G16="Poor",Scoring!$B$9,IF(G16="Fair -",Scoring!$B$8,IF(G16="Fair",Scoring!$B$7,IF(G16="Good -",Scoring!$B$6,IF(G16="Good",Scoring!$B$5,IF(G16="Very Good",Scoring!$B$4,IF(G16="",0)))))))</f>
        <v>0</v>
      </c>
      <c r="K16" s="226">
        <f>IF(G16="Poor",Scoring!$C$9,IF(G16="Fair -",Scoring!$C$8,IF(G16="Fair",Scoring!$C$7,IF(G16="Good -",Scoring!$C$6,IF(G16="Good",Scoring!$C$5,IF(G16="Very Good",Scoring!$C$4,IF(G16="",0)))))))</f>
        <v>0</v>
      </c>
      <c r="L16" s="226">
        <f t="shared" si="3"/>
        <v>0</v>
      </c>
      <c r="M16" s="226"/>
      <c r="N16" s="226"/>
      <c r="O16" s="226"/>
      <c r="P16" s="226"/>
      <c r="Q16" s="226"/>
    </row>
    <row r="17" spans="1:17" x14ac:dyDescent="0.25">
      <c r="A17" s="167" t="str">
        <f>Targets!$A$3</f>
        <v>Target 2</v>
      </c>
      <c r="B17" s="167">
        <f>KEAs!$A$10</f>
        <v>0</v>
      </c>
      <c r="C17" s="167" t="str">
        <f t="shared" si="0"/>
        <v>Target 2 0</v>
      </c>
      <c r="D17" s="167" t="str">
        <f>IF(Ratings!$T$10=0,"",Ratings!$T$10)</f>
        <v/>
      </c>
      <c r="E17" s="167" t="str">
        <f>IF(Ratings!$U$10=0,"",Ratings!$U$10)</f>
        <v/>
      </c>
      <c r="F17" s="167" t="str">
        <f>IF(ISERROR(INDEX(Sort!F:F,MATCH(C17,Sort!B:B,0))),"",(INDEX(Sort!F:F,MATCH(C17,Sort!B:B,0))))</f>
        <v/>
      </c>
      <c r="G17" s="167" t="str">
        <f t="shared" si="1"/>
        <v/>
      </c>
      <c r="H17" s="167"/>
      <c r="I17" s="231">
        <f>IF(F17="Poor",Scoring!$B$9,IF(F17="Fair -",Scoring!$B$8,IF(F17="Fair",Scoring!$B$7,IF(F17="Good -",Scoring!$B$6,IF(F17="Good",Scoring!$B$5,IF(F17="Very Good",Scoring!$B$4,IF(F17="",0)))))))</f>
        <v>0</v>
      </c>
      <c r="J17" s="179">
        <f>IF(G17="Poor",Scoring!$B$9,IF(G17="Fair -",Scoring!$B$8,IF(G17="Fair",Scoring!$B$7,IF(G17="Good -",Scoring!$B$6,IF(G17="Good",Scoring!$B$5,IF(G17="Very Good",Scoring!$B$4,IF(G17="",0)))))))</f>
        <v>0</v>
      </c>
      <c r="K17" s="179">
        <f>IF(G17="Poor",Scoring!$C$9,IF(G17="Fair -",Scoring!$C$8,IF(G17="Fair",Scoring!$C$7,IF(G17="Good -",Scoring!$C$6,IF(G17="Good",Scoring!$C$5,IF(G17="Very Good",Scoring!$C$4,IF(G17="",0)))))))</f>
        <v>0</v>
      </c>
      <c r="L17" s="179">
        <f t="shared" si="3"/>
        <v>0</v>
      </c>
      <c r="M17" s="179">
        <f>SUM(L10:L17)</f>
        <v>0</v>
      </c>
      <c r="N17" s="179">
        <f>SUM(K10:K17)</f>
        <v>0</v>
      </c>
      <c r="O17" s="227" t="str">
        <f>IF(M17=0,"",M17/N17)</f>
        <v/>
      </c>
      <c r="P17" s="227">
        <f>SUM(I10:I17)</f>
        <v>0</v>
      </c>
      <c r="Q17" s="179" t="str">
        <f>IF(P17=0,"",IF(O17="","",IF(O17&gt;=Scoring!$E$4,Scoring!$A$4,IF(O17&gt;=Scoring!$E$5,Scoring!$A$5,IF(O17&gt;=Scoring!$E$6,Scoring!$A$6,IF(O17&gt;=Scoring!$E$7,Scoring!$A$7,IF(O17&gt;=Scoring!$E$8,Scoring!$A$8,IF(O17&gt;=Scoring!$E$9,Scoring!$A$9))))))))</f>
        <v/>
      </c>
    </row>
    <row r="18" spans="1:17" x14ac:dyDescent="0.25">
      <c r="A18">
        <f>Targets!$A$4</f>
        <v>0</v>
      </c>
      <c r="B18" t="str">
        <f>KEAs!$A$3</f>
        <v>Flows - amount, timing, and duration of freshwater flows (surface water and/or groundwater)</v>
      </c>
      <c r="C18" t="str">
        <f t="shared" si="0"/>
        <v>0 Flows - amount, timing, and duration of freshwater flows (surface water and/or groundwater)</v>
      </c>
      <c r="D18" t="str">
        <f>IF(Ratings!$AL$3=0,"",Ratings!$AL$3)</f>
        <v/>
      </c>
      <c r="E18" t="str">
        <f>IF(Ratings!$AM$3=0,"",Ratings!$AM$3)</f>
        <v/>
      </c>
      <c r="F18" t="str">
        <f>IF(ISERROR(INDEX(Sort!F:F,MATCH(C18,Sort!B:B,0))),"",(INDEX(Sort!F:F,MATCH(C18,Sort!B:B,0))))</f>
        <v/>
      </c>
      <c r="G18" t="str">
        <f t="shared" si="1"/>
        <v/>
      </c>
      <c r="I18" s="230">
        <f>IF(F18="Poor",Scoring!$B$9,IF(F18="Fair -",Scoring!$B$8,IF(F18="Fair",Scoring!$B$7,IF(F18="Good -",Scoring!$B$6,IF(F18="Good",Scoring!$B$5,IF(F18="Very Good",Scoring!$B$4,IF(F18="",0)))))))</f>
        <v>0</v>
      </c>
      <c r="J18" s="226">
        <f>IF(G18="Poor",Scoring!$B$9,IF(G18="Fair -",Scoring!$B$8,IF(G18="Fair",Scoring!$B$7,IF(G18="Good -",Scoring!$B$6,IF(G18="Good",Scoring!$B$5,IF(G18="Very Good",Scoring!$B$4,IF(G18="",0)))))))</f>
        <v>0</v>
      </c>
      <c r="K18" s="226">
        <f>IF(G18="Poor",Scoring!$C$9,IF(G18="Fair -",Scoring!$C$8,IF(G18="Fair",Scoring!$C$7,IF(G18="Good -",Scoring!$C$6,IF(G18="Good",Scoring!$C$5,IF(G18="Very Good",Scoring!$C$4,IF(G18="",0)))))))</f>
        <v>0</v>
      </c>
      <c r="L18" s="226">
        <f>J18*K18</f>
        <v>0</v>
      </c>
      <c r="M18" s="226"/>
      <c r="N18" s="226"/>
      <c r="O18" s="226"/>
      <c r="P18" s="226"/>
      <c r="Q18" s="226"/>
    </row>
    <row r="19" spans="1:17" x14ac:dyDescent="0.25">
      <c r="A19">
        <f>Targets!$A$4</f>
        <v>0</v>
      </c>
      <c r="B19" t="str">
        <f>KEAs!$A$4</f>
        <v>KEA 2</v>
      </c>
      <c r="C19" t="str">
        <f t="shared" si="0"/>
        <v>0 KEA 2</v>
      </c>
      <c r="D19" t="str">
        <f>IF(Ratings!$AL$4=0,"",Ratings!$AL$4)</f>
        <v/>
      </c>
      <c r="E19" t="str">
        <f>IF(Ratings!$AM$4=0,"",Ratings!$AM$4)</f>
        <v/>
      </c>
      <c r="F19" t="str">
        <f>IF(ISERROR(INDEX(Sort!F:F,MATCH(C19,Sort!B:B,0))),"",(INDEX(Sort!F:F,MATCH(C19,Sort!B:B,0))))</f>
        <v/>
      </c>
      <c r="G19" t="str">
        <f t="shared" si="1"/>
        <v/>
      </c>
      <c r="I19" s="230">
        <f>IF(F19="Poor",Scoring!$B$9,IF(F19="Fair -",Scoring!$B$8,IF(F19="Fair",Scoring!$B$7,IF(F19="Good -",Scoring!$B$6,IF(F19="Good",Scoring!$B$5,IF(F19="Very Good",Scoring!$B$4,IF(F19="",0)))))))</f>
        <v>0</v>
      </c>
      <c r="J19" s="226">
        <f>IF(G19="Poor",Scoring!$B$9,IF(G19="Fair -",Scoring!$B$8,IF(G19="Fair",Scoring!$B$7,IF(G19="Good -",Scoring!$B$6,IF(G19="Good",Scoring!$B$5,IF(G19="Very Good",Scoring!$B$4,IF(G19="",0)))))))</f>
        <v>0</v>
      </c>
      <c r="K19" s="226">
        <f>IF(G19="Poor",Scoring!$C$9,IF(G19="Fair -",Scoring!$C$8,IF(G19="Fair",Scoring!$C$7,IF(G19="Good -",Scoring!$C$6,IF(G19="Good",Scoring!$C$5,IF(G19="Very Good",Scoring!$C$4,IF(G19="",0)))))))</f>
        <v>0</v>
      </c>
      <c r="L19" s="226">
        <f t="shared" ref="L19:L25" si="4">J19*K19</f>
        <v>0</v>
      </c>
      <c r="M19" s="226"/>
      <c r="N19" s="226"/>
      <c r="O19" s="226"/>
      <c r="P19" s="226"/>
      <c r="Q19" s="226"/>
    </row>
    <row r="20" spans="1:17" x14ac:dyDescent="0.25">
      <c r="A20">
        <f>Targets!$A$4</f>
        <v>0</v>
      </c>
      <c r="B20" t="str">
        <f>KEAs!$A$5</f>
        <v>KEA 3</v>
      </c>
      <c r="C20" t="str">
        <f t="shared" si="0"/>
        <v>0 KEA 3</v>
      </c>
      <c r="D20" t="str">
        <f>IF(Ratings!$AL$5=0,"",Ratings!$AL$5)</f>
        <v/>
      </c>
      <c r="E20" t="str">
        <f>IF(Ratings!$AM$5=0,"",Ratings!$AM$5)</f>
        <v/>
      </c>
      <c r="F20" t="str">
        <f>IF(ISERROR(INDEX(Sort!F:F,MATCH(C20,Sort!B:B,0))),"",(INDEX(Sort!F:F,MATCH(C20,Sort!B:B,0))))</f>
        <v/>
      </c>
      <c r="G20" t="str">
        <f t="shared" si="1"/>
        <v/>
      </c>
      <c r="I20" s="230">
        <f>IF(F20="Poor",Scoring!$B$9,IF(F20="Fair -",Scoring!$B$8,IF(F20="Fair",Scoring!$B$7,IF(F20="Good -",Scoring!$B$6,IF(F20="Good",Scoring!$B$5,IF(F20="Very Good",Scoring!$B$4,IF(F20="",0)))))))</f>
        <v>0</v>
      </c>
      <c r="J20" s="226">
        <f>IF(G20="Poor",Scoring!$B$9,IF(G20="Fair -",Scoring!$B$8,IF(G20="Fair",Scoring!$B$7,IF(G20="Good -",Scoring!$B$6,IF(G20="Good",Scoring!$B$5,IF(G20="Very Good",Scoring!$B$4,IF(G20="",0)))))))</f>
        <v>0</v>
      </c>
      <c r="K20" s="226">
        <f>IF(G20="Poor",Scoring!$C$9,IF(G20="Fair -",Scoring!$C$8,IF(G20="Fair",Scoring!$C$7,IF(G20="Good -",Scoring!$C$6,IF(G20="Good",Scoring!$C$5,IF(G20="Very Good",Scoring!$C$4,IF(G20="",0)))))))</f>
        <v>0</v>
      </c>
      <c r="L20" s="226">
        <f t="shared" si="4"/>
        <v>0</v>
      </c>
      <c r="M20" s="226"/>
      <c r="N20" s="226"/>
      <c r="O20" s="226"/>
      <c r="P20" s="226"/>
      <c r="Q20" s="226"/>
    </row>
    <row r="21" spans="1:17" x14ac:dyDescent="0.25">
      <c r="A21">
        <f>Targets!$A$4</f>
        <v>0</v>
      </c>
      <c r="B21">
        <f>KEAs!$A$6</f>
        <v>0</v>
      </c>
      <c r="C21" t="str">
        <f t="shared" si="0"/>
        <v>0 0</v>
      </c>
      <c r="D21" t="str">
        <f>IF(Ratings!$AL$6=0,"",Ratings!$AL$6)</f>
        <v/>
      </c>
      <c r="E21" t="str">
        <f>IF(Ratings!$AM$6=0,"",Ratings!$AM$6)</f>
        <v/>
      </c>
      <c r="F21" t="str">
        <f>IF(ISERROR(INDEX(Sort!F:F,MATCH(C21,Sort!B:B,0))),"",(INDEX(Sort!F:F,MATCH(C21,Sort!B:B,0))))</f>
        <v/>
      </c>
      <c r="G21" t="str">
        <f t="shared" si="1"/>
        <v/>
      </c>
      <c r="I21" s="230">
        <f>IF(F21="Poor",Scoring!$B$9,IF(F21="Fair -",Scoring!$B$8,IF(F21="Fair",Scoring!$B$7,IF(F21="Good -",Scoring!$B$6,IF(F21="Good",Scoring!$B$5,IF(F21="Very Good",Scoring!$B$4,IF(F21="",0)))))))</f>
        <v>0</v>
      </c>
      <c r="J21" s="226">
        <f>IF(G21="Poor",Scoring!$B$9,IF(G21="Fair -",Scoring!$B$8,IF(G21="Fair",Scoring!$B$7,IF(G21="Good -",Scoring!$B$6,IF(G21="Good",Scoring!$B$5,IF(G21="Very Good",Scoring!$B$4,IF(G21="",0)))))))</f>
        <v>0</v>
      </c>
      <c r="K21" s="226">
        <f>IF(G21="Poor",Scoring!$C$9,IF(G21="Fair -",Scoring!$C$8,IF(G21="Fair",Scoring!$C$7,IF(G21="Good -",Scoring!$C$6,IF(G21="Good",Scoring!$C$5,IF(G21="Very Good",Scoring!$C$4,IF(G21="",0)))))))</f>
        <v>0</v>
      </c>
      <c r="L21" s="226">
        <f t="shared" si="4"/>
        <v>0</v>
      </c>
      <c r="M21" s="226"/>
      <c r="N21" s="226"/>
      <c r="O21" s="226"/>
      <c r="P21" s="226"/>
      <c r="Q21" s="226"/>
    </row>
    <row r="22" spans="1:17" x14ac:dyDescent="0.25">
      <c r="A22">
        <f>Targets!$A$4</f>
        <v>0</v>
      </c>
      <c r="B22">
        <f>KEAs!$A$7</f>
        <v>0</v>
      </c>
      <c r="C22" t="str">
        <f t="shared" si="0"/>
        <v>0 0</v>
      </c>
      <c r="D22" t="str">
        <f>IF(Ratings!$AL$7=0,"",Ratings!$AL$7)</f>
        <v/>
      </c>
      <c r="E22" t="str">
        <f>IF(Ratings!$AM$7=0,"",Ratings!$AM$7)</f>
        <v/>
      </c>
      <c r="F22" t="str">
        <f>IF(ISERROR(INDEX(Sort!F:F,MATCH(C22,Sort!B:B,0))),"",(INDEX(Sort!F:F,MATCH(C22,Sort!B:B,0))))</f>
        <v/>
      </c>
      <c r="G22" t="str">
        <f t="shared" si="1"/>
        <v/>
      </c>
      <c r="I22" s="230">
        <f>IF(F22="Poor",Scoring!$B$9,IF(F22="Fair -",Scoring!$B$8,IF(F22="Fair",Scoring!$B$7,IF(F22="Good -",Scoring!$B$6,IF(F22="Good",Scoring!$B$5,IF(F22="Very Good",Scoring!$B$4,IF(F22="",0)))))))</f>
        <v>0</v>
      </c>
      <c r="J22" s="226">
        <f>IF(G22="Poor",Scoring!$B$9,IF(G22="Fair -",Scoring!$B$8,IF(G22="Fair",Scoring!$B$7,IF(G22="Good -",Scoring!$B$6,IF(G22="Good",Scoring!$B$5,IF(G22="Very Good",Scoring!$B$4,IF(G22="",0)))))))</f>
        <v>0</v>
      </c>
      <c r="K22" s="226">
        <f>IF(G22="Poor",Scoring!$C$9,IF(G22="Fair -",Scoring!$C$8,IF(G22="Fair",Scoring!$C$7,IF(G22="Good -",Scoring!$C$6,IF(G22="Good",Scoring!$C$5,IF(G22="Very Good",Scoring!$C$4,IF(G22="",0)))))))</f>
        <v>0</v>
      </c>
      <c r="L22" s="226">
        <f t="shared" si="4"/>
        <v>0</v>
      </c>
      <c r="M22" s="226"/>
      <c r="N22" s="226"/>
      <c r="O22" s="226"/>
      <c r="P22" s="226"/>
      <c r="Q22" s="226"/>
    </row>
    <row r="23" spans="1:17" x14ac:dyDescent="0.25">
      <c r="A23">
        <f>Targets!$A$4</f>
        <v>0</v>
      </c>
      <c r="B23">
        <f>KEAs!$A$8</f>
        <v>0</v>
      </c>
      <c r="C23" t="str">
        <f t="shared" si="0"/>
        <v>0 0</v>
      </c>
      <c r="D23" t="str">
        <f>IF(Ratings!$AL$8=0,"",Ratings!$AL$8)</f>
        <v/>
      </c>
      <c r="E23" t="str">
        <f>IF(Ratings!$AM$8=0,"",Ratings!$AM$8)</f>
        <v/>
      </c>
      <c r="F23" t="str">
        <f>IF(ISERROR(INDEX(Sort!F:F,MATCH(C23,Sort!B:B,0))),"",(INDEX(Sort!F:F,MATCH(C23,Sort!B:B,0))))</f>
        <v/>
      </c>
      <c r="G23" t="str">
        <f t="shared" si="1"/>
        <v/>
      </c>
      <c r="I23" s="230">
        <f>IF(F23="Poor",Scoring!$B$9,IF(F23="Fair -",Scoring!$B$8,IF(F23="Fair",Scoring!$B$7,IF(F23="Good -",Scoring!$B$6,IF(F23="Good",Scoring!$B$5,IF(F23="Very Good",Scoring!$B$4,IF(F23="",0)))))))</f>
        <v>0</v>
      </c>
      <c r="J23" s="226">
        <f>IF(G23="Poor",Scoring!$B$9,IF(G23="Fair -",Scoring!$B$8,IF(G23="Fair",Scoring!$B$7,IF(G23="Good -",Scoring!$B$6,IF(G23="Good",Scoring!$B$5,IF(G23="Very Good",Scoring!$B$4,IF(G23="",0)))))))</f>
        <v>0</v>
      </c>
      <c r="K23" s="226">
        <f>IF(G23="Poor",Scoring!$C$9,IF(G23="Fair -",Scoring!$C$8,IF(G23="Fair",Scoring!$C$7,IF(G23="Good -",Scoring!$C$6,IF(G23="Good",Scoring!$C$5,IF(G23="Very Good",Scoring!$C$4,IF(G23="",0)))))))</f>
        <v>0</v>
      </c>
      <c r="L23" s="226">
        <f t="shared" si="4"/>
        <v>0</v>
      </c>
      <c r="M23" s="226"/>
      <c r="N23" s="226"/>
      <c r="O23" s="226"/>
      <c r="P23" s="226"/>
      <c r="Q23" s="226"/>
    </row>
    <row r="24" spans="1:17" x14ac:dyDescent="0.25">
      <c r="A24">
        <f>Targets!$A$4</f>
        <v>0</v>
      </c>
      <c r="B24">
        <f>KEAs!$A$9</f>
        <v>0</v>
      </c>
      <c r="C24" t="str">
        <f t="shared" si="0"/>
        <v>0 0</v>
      </c>
      <c r="D24" t="str">
        <f>IF(Ratings!$AL$9=0,"",Ratings!$AL$9)</f>
        <v/>
      </c>
      <c r="E24" t="str">
        <f>IF(Ratings!$AM$9=0,"",Ratings!$AM$9)</f>
        <v/>
      </c>
      <c r="F24" t="str">
        <f>IF(ISERROR(INDEX(Sort!F:F,MATCH(C24,Sort!B:B,0))),"",(INDEX(Sort!F:F,MATCH(C24,Sort!B:B,0))))</f>
        <v/>
      </c>
      <c r="G24" t="str">
        <f t="shared" si="1"/>
        <v/>
      </c>
      <c r="I24" s="230">
        <f>IF(F24="Poor",Scoring!$B$9,IF(F24="Fair -",Scoring!$B$8,IF(F24="Fair",Scoring!$B$7,IF(F24="Good -",Scoring!$B$6,IF(F24="Good",Scoring!$B$5,IF(F24="Very Good",Scoring!$B$4,IF(F24="",0)))))))</f>
        <v>0</v>
      </c>
      <c r="J24" s="226">
        <f>IF(G24="Poor",Scoring!$B$9,IF(G24="Fair -",Scoring!$B$8,IF(G24="Fair",Scoring!$B$7,IF(G24="Good -",Scoring!$B$6,IF(G24="Good",Scoring!$B$5,IF(G24="Very Good",Scoring!$B$4,IF(G24="",0)))))))</f>
        <v>0</v>
      </c>
      <c r="K24" s="226">
        <f>IF(G24="Poor",Scoring!$C$9,IF(G24="Fair -",Scoring!$C$8,IF(G24="Fair",Scoring!$C$7,IF(G24="Good -",Scoring!$C$6,IF(G24="Good",Scoring!$C$5,IF(G24="Very Good",Scoring!$C$4,IF(G24="",0)))))))</f>
        <v>0</v>
      </c>
      <c r="L24" s="226">
        <f t="shared" si="4"/>
        <v>0</v>
      </c>
      <c r="M24" s="226"/>
      <c r="N24" s="226"/>
      <c r="O24" s="226"/>
      <c r="P24" s="226"/>
      <c r="Q24" s="226"/>
    </row>
    <row r="25" spans="1:17" x14ac:dyDescent="0.25">
      <c r="A25" s="167">
        <f>Targets!$A$4</f>
        <v>0</v>
      </c>
      <c r="B25" s="167">
        <f>KEAs!$A$10</f>
        <v>0</v>
      </c>
      <c r="C25" s="167" t="str">
        <f t="shared" si="0"/>
        <v>0 0</v>
      </c>
      <c r="D25" s="167" t="str">
        <f>IF(Ratings!$AL$10=0,"",Ratings!$AL$10)</f>
        <v/>
      </c>
      <c r="E25" s="167" t="str">
        <f>IF(Ratings!$AM$10=0,"",Ratings!$AM$10)</f>
        <v/>
      </c>
      <c r="F25" s="167" t="str">
        <f>IF(ISERROR(INDEX(Sort!F:F,MATCH(C25,Sort!B:B,0))),"",(INDEX(Sort!F:F,MATCH(C25,Sort!B:B,0))))</f>
        <v/>
      </c>
      <c r="G25" s="167" t="str">
        <f t="shared" si="1"/>
        <v/>
      </c>
      <c r="H25" s="167"/>
      <c r="I25" s="231">
        <f>IF(F25="Poor",Scoring!$B$9,IF(F25="Fair -",Scoring!$B$8,IF(F25="Fair",Scoring!$B$7,IF(F25="Good -",Scoring!$B$6,IF(F25="Good",Scoring!$B$5,IF(F25="Very Good",Scoring!$B$4,IF(F25="",0)))))))</f>
        <v>0</v>
      </c>
      <c r="J25" s="179">
        <f>IF(G25="Poor",Scoring!$B$9,IF(G25="Fair -",Scoring!$B$8,IF(G25="Fair",Scoring!$B$7,IF(G25="Good -",Scoring!$B$6,IF(G25="Good",Scoring!$B$5,IF(G25="Very Good",Scoring!$B$4,IF(G25="",0)))))))</f>
        <v>0</v>
      </c>
      <c r="K25" s="179">
        <f>IF(G25="Poor",Scoring!$C$9,IF(G25="Fair -",Scoring!$C$8,IF(G25="Fair",Scoring!$C$7,IF(G25="Good -",Scoring!$C$6,IF(G25="Good",Scoring!$C$5,IF(G25="Very Good",Scoring!$C$4,IF(G25="",0)))))))</f>
        <v>0</v>
      </c>
      <c r="L25" s="179">
        <f t="shared" si="4"/>
        <v>0</v>
      </c>
      <c r="M25" s="179">
        <f>SUM(L18:L25)</f>
        <v>0</v>
      </c>
      <c r="N25" s="179">
        <f>SUM(K18:K25)</f>
        <v>0</v>
      </c>
      <c r="O25" s="227" t="str">
        <f>IF(M25=0,"",M25/N25)</f>
        <v/>
      </c>
      <c r="P25" s="227">
        <f>SUM(I18:I25)</f>
        <v>0</v>
      </c>
      <c r="Q25" s="179" t="str">
        <f>IF(P25=0,"",IF(O25="","",IF(O25&gt;=Scoring!$E$4,Scoring!$A$4,IF(O25&gt;=Scoring!$E$5,Scoring!$A$5,IF(O25&gt;=Scoring!$E$6,Scoring!$A$6,IF(O25&gt;=Scoring!$E$7,Scoring!$A$7,IF(O25&gt;=Scoring!$E$8,Scoring!$A$8,IF(O25&gt;=Scoring!$E$9,Scoring!$A$9))))))))</f>
        <v/>
      </c>
    </row>
    <row r="26" spans="1:17" x14ac:dyDescent="0.25">
      <c r="A26">
        <f>Targets!$A$5</f>
        <v>0</v>
      </c>
      <c r="B26" t="str">
        <f>KEAs!$A$3</f>
        <v>Flows - amount, timing, and duration of freshwater flows (surface water and/or groundwater)</v>
      </c>
      <c r="C26" t="str">
        <f t="shared" si="0"/>
        <v>0 Flows - amount, timing, and duration of freshwater flows (surface water and/or groundwater)</v>
      </c>
      <c r="D26" t="str">
        <f>IF(Ratings!$BD$3=0,"",Ratings!$BD$3)</f>
        <v/>
      </c>
      <c r="E26" t="str">
        <f>IF(Ratings!$BE$3=0,"",Ratings!$BE$3)</f>
        <v/>
      </c>
      <c r="F26" t="str">
        <f>IF(ISERROR(INDEX(Sort!F:F,MATCH(C26,Sort!B:B,0))),"",(INDEX(Sort!F:F,MATCH(C26,Sort!B:B,0))))</f>
        <v/>
      </c>
      <c r="G26" t="str">
        <f t="shared" si="1"/>
        <v/>
      </c>
      <c r="I26" s="230">
        <f>IF(F26="Poor",Scoring!$B$9,IF(F26="Fair -",Scoring!$B$8,IF(F26="Fair",Scoring!$B$7,IF(F26="Good -",Scoring!$B$6,IF(F26="Good",Scoring!$B$5,IF(F26="Very Good",Scoring!$B$4,IF(F26="",0)))))))</f>
        <v>0</v>
      </c>
      <c r="J26" s="226">
        <f>IF(G26="Poor",Scoring!$B$9,IF(G26="Fair -",Scoring!$B$8,IF(G26="Fair",Scoring!$B$7,IF(G26="Good -",Scoring!$B$6,IF(G26="Good",Scoring!$B$5,IF(G26="Very Good",Scoring!$B$4,IF(G26="",0)))))))</f>
        <v>0</v>
      </c>
      <c r="K26" s="226">
        <f>IF(G26="Poor",Scoring!$C$9,IF(G26="Fair -",Scoring!$C$8,IF(G26="Fair",Scoring!$C$7,IF(G26="Good -",Scoring!$C$6,IF(G26="Good",Scoring!$C$5,IF(G26="Very Good",Scoring!$C$4,IF(G26="",0)))))))</f>
        <v>0</v>
      </c>
      <c r="L26" s="226">
        <f>J26*K26</f>
        <v>0</v>
      </c>
      <c r="M26" s="226"/>
      <c r="N26" s="226"/>
      <c r="O26" s="226"/>
      <c r="P26" s="226"/>
      <c r="Q26" s="226"/>
    </row>
    <row r="27" spans="1:17" x14ac:dyDescent="0.25">
      <c r="A27">
        <f>Targets!$A$5</f>
        <v>0</v>
      </c>
      <c r="B27" t="str">
        <f>KEAs!$A$4</f>
        <v>KEA 2</v>
      </c>
      <c r="C27" t="str">
        <f t="shared" si="0"/>
        <v>0 KEA 2</v>
      </c>
      <c r="D27" t="str">
        <f>IF(Ratings!$BD$4=0,"",Ratings!$BD$4)</f>
        <v/>
      </c>
      <c r="E27" t="str">
        <f>IF(Ratings!$BE$4=0,"",Ratings!$BE$4)</f>
        <v/>
      </c>
      <c r="F27" t="str">
        <f>IF(ISERROR(INDEX(Sort!F:F,MATCH(C27,Sort!B:B,0))),"",(INDEX(Sort!F:F,MATCH(C27,Sort!B:B,0))))</f>
        <v/>
      </c>
      <c r="G27" t="str">
        <f t="shared" si="1"/>
        <v/>
      </c>
      <c r="I27" s="230">
        <f>IF(F27="Poor",Scoring!$B$9,IF(F27="Fair -",Scoring!$B$8,IF(F27="Fair",Scoring!$B$7,IF(F27="Good -",Scoring!$B$6,IF(F27="Good",Scoring!$B$5,IF(F27="Very Good",Scoring!$B$4,IF(F27="",0)))))))</f>
        <v>0</v>
      </c>
      <c r="J27" s="226">
        <f>IF(G27="Poor",Scoring!$B$9,IF(G27="Fair -",Scoring!$B$8,IF(G27="Fair",Scoring!$B$7,IF(G27="Good -",Scoring!$B$6,IF(G27="Good",Scoring!$B$5,IF(G27="Very Good",Scoring!$B$4,IF(G27="",0)))))))</f>
        <v>0</v>
      </c>
      <c r="K27" s="226">
        <f>IF(G27="Poor",Scoring!$C$9,IF(G27="Fair -",Scoring!$C$8,IF(G27="Fair",Scoring!$C$7,IF(G27="Good -",Scoring!$C$6,IF(G27="Good",Scoring!$C$5,IF(G27="Very Good",Scoring!$C$4,IF(G27="",0)))))))</f>
        <v>0</v>
      </c>
      <c r="L27" s="226">
        <f t="shared" ref="L27:L33" si="5">J27*K27</f>
        <v>0</v>
      </c>
      <c r="M27" s="226"/>
      <c r="N27" s="226"/>
      <c r="O27" s="226"/>
      <c r="P27" s="226"/>
      <c r="Q27" s="226"/>
    </row>
    <row r="28" spans="1:17" x14ac:dyDescent="0.25">
      <c r="A28">
        <f>Targets!$A$5</f>
        <v>0</v>
      </c>
      <c r="B28" t="str">
        <f>KEAs!$A$5</f>
        <v>KEA 3</v>
      </c>
      <c r="C28" t="str">
        <f t="shared" si="0"/>
        <v>0 KEA 3</v>
      </c>
      <c r="D28" t="str">
        <f>IF(Ratings!$BD$5=0,"",Ratings!$BD$5)</f>
        <v/>
      </c>
      <c r="E28" t="str">
        <f>IF(Ratings!$BE$5=0,"",Ratings!$BE$5)</f>
        <v/>
      </c>
      <c r="F28" t="str">
        <f>IF(ISERROR(INDEX(Sort!F:F,MATCH(C28,Sort!B:B,0))),"",(INDEX(Sort!F:F,MATCH(C28,Sort!B:B,0))))</f>
        <v/>
      </c>
      <c r="G28" t="str">
        <f t="shared" si="1"/>
        <v/>
      </c>
      <c r="I28" s="230">
        <f>IF(F28="Poor",Scoring!$B$9,IF(F28="Fair -",Scoring!$B$8,IF(F28="Fair",Scoring!$B$7,IF(F28="Good -",Scoring!$B$6,IF(F28="Good",Scoring!$B$5,IF(F28="Very Good",Scoring!$B$4,IF(F28="",0)))))))</f>
        <v>0</v>
      </c>
      <c r="J28" s="226">
        <f>IF(G28="Poor",Scoring!$B$9,IF(G28="Fair -",Scoring!$B$8,IF(G28="Fair",Scoring!$B$7,IF(G28="Good -",Scoring!$B$6,IF(G28="Good",Scoring!$B$5,IF(G28="Very Good",Scoring!$B$4,IF(G28="",0)))))))</f>
        <v>0</v>
      </c>
      <c r="K28" s="226">
        <f>IF(G28="Poor",Scoring!$C$9,IF(G28="Fair -",Scoring!$C$8,IF(G28="Fair",Scoring!$C$7,IF(G28="Good -",Scoring!$C$6,IF(G28="Good",Scoring!$C$5,IF(G28="Very Good",Scoring!$C$4,IF(G28="",0)))))))</f>
        <v>0</v>
      </c>
      <c r="L28" s="226">
        <f t="shared" si="5"/>
        <v>0</v>
      </c>
      <c r="M28" s="226"/>
      <c r="N28" s="226"/>
      <c r="O28" s="226"/>
      <c r="P28" s="226"/>
      <c r="Q28" s="226"/>
    </row>
    <row r="29" spans="1:17" x14ac:dyDescent="0.25">
      <c r="A29">
        <f>Targets!$A$5</f>
        <v>0</v>
      </c>
      <c r="B29">
        <f>KEAs!$A$6</f>
        <v>0</v>
      </c>
      <c r="C29" t="str">
        <f t="shared" si="0"/>
        <v>0 0</v>
      </c>
      <c r="D29" t="str">
        <f>IF(Ratings!$BD$6=0,"",Ratings!$BD$6)</f>
        <v/>
      </c>
      <c r="E29" t="str">
        <f>IF(Ratings!$BE$6=0,"",Ratings!$BE$6)</f>
        <v/>
      </c>
      <c r="F29" t="str">
        <f>IF(ISERROR(INDEX(Sort!F:F,MATCH(C29,Sort!B:B,0))),"",(INDEX(Sort!F:F,MATCH(C29,Sort!B:B,0))))</f>
        <v/>
      </c>
      <c r="G29" t="str">
        <f t="shared" si="1"/>
        <v/>
      </c>
      <c r="I29" s="230">
        <f>IF(F29="Poor",Scoring!$B$9,IF(F29="Fair -",Scoring!$B$8,IF(F29="Fair",Scoring!$B$7,IF(F29="Good -",Scoring!$B$6,IF(F29="Good",Scoring!$B$5,IF(F29="Very Good",Scoring!$B$4,IF(F29="",0)))))))</f>
        <v>0</v>
      </c>
      <c r="J29" s="226">
        <f>IF(G29="Poor",Scoring!$B$9,IF(G29="Fair -",Scoring!$B$8,IF(G29="Fair",Scoring!$B$7,IF(G29="Good -",Scoring!$B$6,IF(G29="Good",Scoring!$B$5,IF(G29="Very Good",Scoring!$B$4,IF(G29="",0)))))))</f>
        <v>0</v>
      </c>
      <c r="K29" s="226">
        <f>IF(G29="Poor",Scoring!$C$9,IF(G29="Fair -",Scoring!$C$8,IF(G29="Fair",Scoring!$C$7,IF(G29="Good -",Scoring!$C$6,IF(G29="Good",Scoring!$C$5,IF(G29="Very Good",Scoring!$C$4,IF(G29="",0)))))))</f>
        <v>0</v>
      </c>
      <c r="L29" s="226">
        <f t="shared" si="5"/>
        <v>0</v>
      </c>
      <c r="M29" s="226"/>
      <c r="N29" s="226"/>
      <c r="O29" s="226"/>
      <c r="P29" s="226"/>
      <c r="Q29" s="226"/>
    </row>
    <row r="30" spans="1:17" x14ac:dyDescent="0.25">
      <c r="A30">
        <f>Targets!$A$5</f>
        <v>0</v>
      </c>
      <c r="B30">
        <f>KEAs!$A$7</f>
        <v>0</v>
      </c>
      <c r="C30" t="str">
        <f t="shared" si="0"/>
        <v>0 0</v>
      </c>
      <c r="D30" t="str">
        <f>IF(Ratings!$BD$7=0,"",Ratings!$BD$7)</f>
        <v/>
      </c>
      <c r="E30" t="str">
        <f>IF(Ratings!$BE$7=0,"",Ratings!$BE$7)</f>
        <v/>
      </c>
      <c r="F30" t="str">
        <f>IF(ISERROR(INDEX(Sort!F:F,MATCH(C30,Sort!B:B,0))),"",(INDEX(Sort!F:F,MATCH(C30,Sort!B:B,0))))</f>
        <v/>
      </c>
      <c r="G30" t="str">
        <f t="shared" si="1"/>
        <v/>
      </c>
      <c r="I30" s="230">
        <f>IF(F30="Poor",Scoring!$B$9,IF(F30="Fair -",Scoring!$B$8,IF(F30="Fair",Scoring!$B$7,IF(F30="Good -",Scoring!$B$6,IF(F30="Good",Scoring!$B$5,IF(F30="Very Good",Scoring!$B$4,IF(F30="",0)))))))</f>
        <v>0</v>
      </c>
      <c r="J30" s="226">
        <f>IF(G30="Poor",Scoring!$B$9,IF(G30="Fair -",Scoring!$B$8,IF(G30="Fair",Scoring!$B$7,IF(G30="Good -",Scoring!$B$6,IF(G30="Good",Scoring!$B$5,IF(G30="Very Good",Scoring!$B$4,IF(G30="",0)))))))</f>
        <v>0</v>
      </c>
      <c r="K30" s="226">
        <f>IF(G30="Poor",Scoring!$C$9,IF(G30="Fair -",Scoring!$C$8,IF(G30="Fair",Scoring!$C$7,IF(G30="Good -",Scoring!$C$6,IF(G30="Good",Scoring!$C$5,IF(G30="Very Good",Scoring!$C$4,IF(G30="",0)))))))</f>
        <v>0</v>
      </c>
      <c r="L30" s="226">
        <f t="shared" si="5"/>
        <v>0</v>
      </c>
      <c r="M30" s="226"/>
      <c r="N30" s="226"/>
      <c r="O30" s="226"/>
      <c r="P30" s="226"/>
      <c r="Q30" s="226"/>
    </row>
    <row r="31" spans="1:17" x14ac:dyDescent="0.25">
      <c r="A31">
        <f>Targets!$A$5</f>
        <v>0</v>
      </c>
      <c r="B31">
        <f>KEAs!$A$8</f>
        <v>0</v>
      </c>
      <c r="C31" t="str">
        <f t="shared" si="0"/>
        <v>0 0</v>
      </c>
      <c r="D31" t="str">
        <f>IF(Ratings!$BD$8=0,"",Ratings!$BD$8)</f>
        <v/>
      </c>
      <c r="E31" t="str">
        <f>IF(Ratings!$BE$8=0,"",Ratings!$BE$8)</f>
        <v/>
      </c>
      <c r="F31" t="str">
        <f>IF(ISERROR(INDEX(Sort!F:F,MATCH(C31,Sort!B:B,0))),"",(INDEX(Sort!F:F,MATCH(C31,Sort!B:B,0))))</f>
        <v/>
      </c>
      <c r="G31" t="str">
        <f t="shared" si="1"/>
        <v/>
      </c>
      <c r="I31" s="230">
        <f>IF(F31="Poor",Scoring!$B$9,IF(F31="Fair -",Scoring!$B$8,IF(F31="Fair",Scoring!$B$7,IF(F31="Good -",Scoring!$B$6,IF(F31="Good",Scoring!$B$5,IF(F31="Very Good",Scoring!$B$4,IF(F31="",0)))))))</f>
        <v>0</v>
      </c>
      <c r="J31" s="226">
        <f>IF(G31="Poor",Scoring!$B$9,IF(G31="Fair -",Scoring!$B$8,IF(G31="Fair",Scoring!$B$7,IF(G31="Good -",Scoring!$B$6,IF(G31="Good",Scoring!$B$5,IF(G31="Very Good",Scoring!$B$4,IF(G31="",0)))))))</f>
        <v>0</v>
      </c>
      <c r="K31" s="226">
        <f>IF(G31="Poor",Scoring!$C$9,IF(G31="Fair -",Scoring!$C$8,IF(G31="Fair",Scoring!$C$7,IF(G31="Good -",Scoring!$C$6,IF(G31="Good",Scoring!$C$5,IF(G31="Very Good",Scoring!$C$4,IF(G31="",0)))))))</f>
        <v>0</v>
      </c>
      <c r="L31" s="226">
        <f t="shared" si="5"/>
        <v>0</v>
      </c>
      <c r="M31" s="226"/>
      <c r="N31" s="226"/>
      <c r="O31" s="226"/>
      <c r="P31" s="226"/>
      <c r="Q31" s="226"/>
    </row>
    <row r="32" spans="1:17" x14ac:dyDescent="0.25">
      <c r="A32">
        <f>Targets!$A$5</f>
        <v>0</v>
      </c>
      <c r="B32">
        <f>KEAs!$A$9</f>
        <v>0</v>
      </c>
      <c r="C32" t="str">
        <f t="shared" si="0"/>
        <v>0 0</v>
      </c>
      <c r="D32" t="str">
        <f>IF(Ratings!$BD$9=0,"",Ratings!$BD$9)</f>
        <v/>
      </c>
      <c r="E32" t="str">
        <f>IF(Ratings!$BE$9=0,"",Ratings!$BE$9)</f>
        <v/>
      </c>
      <c r="F32" t="str">
        <f>IF(ISERROR(INDEX(Sort!F:F,MATCH(C32,Sort!B:B,0))),"",(INDEX(Sort!F:F,MATCH(C32,Sort!B:B,0))))</f>
        <v/>
      </c>
      <c r="G32" t="str">
        <f t="shared" si="1"/>
        <v/>
      </c>
      <c r="I32" s="230">
        <f>IF(F32="Poor",Scoring!$B$9,IF(F32="Fair -",Scoring!$B$8,IF(F32="Fair",Scoring!$B$7,IF(F32="Good -",Scoring!$B$6,IF(F32="Good",Scoring!$B$5,IF(F32="Very Good",Scoring!$B$4,IF(F32="",0)))))))</f>
        <v>0</v>
      </c>
      <c r="J32" s="226">
        <f>IF(G32="Poor",Scoring!$B$9,IF(G32="Fair -",Scoring!$B$8,IF(G32="Fair",Scoring!$B$7,IF(G32="Good -",Scoring!$B$6,IF(G32="Good",Scoring!$B$5,IF(G32="Very Good",Scoring!$B$4,IF(G32="",0)))))))</f>
        <v>0</v>
      </c>
      <c r="K32" s="226">
        <f>IF(G32="Poor",Scoring!$C$9,IF(G32="Fair -",Scoring!$C$8,IF(G32="Fair",Scoring!$C$7,IF(G32="Good -",Scoring!$C$6,IF(G32="Good",Scoring!$C$5,IF(G32="Very Good",Scoring!$C$4,IF(G32="",0)))))))</f>
        <v>0</v>
      </c>
      <c r="L32" s="226">
        <f t="shared" si="5"/>
        <v>0</v>
      </c>
      <c r="M32" s="226"/>
      <c r="N32" s="226"/>
      <c r="O32" s="226"/>
      <c r="P32" s="226"/>
      <c r="Q32" s="226"/>
    </row>
    <row r="33" spans="1:17" x14ac:dyDescent="0.25">
      <c r="A33" s="167">
        <f>Targets!$A$5</f>
        <v>0</v>
      </c>
      <c r="B33" s="167">
        <f>KEAs!$A$10</f>
        <v>0</v>
      </c>
      <c r="C33" s="167" t="str">
        <f t="shared" si="0"/>
        <v>0 0</v>
      </c>
      <c r="D33" s="167" t="str">
        <f>IF(Ratings!$BD$10=0,"",Ratings!$BD$10)</f>
        <v/>
      </c>
      <c r="E33" s="167" t="str">
        <f>IF(Ratings!$BE$10=0,"",Ratings!$BE$10)</f>
        <v/>
      </c>
      <c r="F33" s="167" t="str">
        <f>IF(ISERROR(INDEX(Sort!F:F,MATCH(C33,Sort!B:B,0))),"",(INDEX(Sort!F:F,MATCH(C33,Sort!B:B,0))))</f>
        <v/>
      </c>
      <c r="G33" s="167" t="str">
        <f t="shared" si="1"/>
        <v/>
      </c>
      <c r="H33" s="167"/>
      <c r="I33" s="231">
        <f>IF(F33="Poor",Scoring!$B$9,IF(F33="Fair -",Scoring!$B$8,IF(F33="Fair",Scoring!$B$7,IF(F33="Good -",Scoring!$B$6,IF(F33="Good",Scoring!$B$5,IF(F33="Very Good",Scoring!$B$4,IF(F33="",0)))))))</f>
        <v>0</v>
      </c>
      <c r="J33" s="179">
        <f>IF(G33="Poor",Scoring!$B$9,IF(G33="Fair -",Scoring!$B$8,IF(G33="Fair",Scoring!$B$7,IF(G33="Good -",Scoring!$B$6,IF(G33="Good",Scoring!$B$5,IF(G33="Very Good",Scoring!$B$4,IF(G33="",0)))))))</f>
        <v>0</v>
      </c>
      <c r="K33" s="179">
        <f>IF(G33="Poor",Scoring!$C$9,IF(G33="Fair -",Scoring!$C$8,IF(G33="Fair",Scoring!$C$7,IF(G33="Good -",Scoring!$C$6,IF(G33="Good",Scoring!$C$5,IF(G33="Very Good",Scoring!$C$4,IF(G33="",0)))))))</f>
        <v>0</v>
      </c>
      <c r="L33" s="179">
        <f t="shared" si="5"/>
        <v>0</v>
      </c>
      <c r="M33" s="179">
        <f>SUM(L26:L33)</f>
        <v>0</v>
      </c>
      <c r="N33" s="179">
        <f>SUM(K26:K33)</f>
        <v>0</v>
      </c>
      <c r="O33" s="227" t="str">
        <f>IF(M33=0,"",M33/N33)</f>
        <v/>
      </c>
      <c r="P33" s="227">
        <f>SUM(I26:I33)</f>
        <v>0</v>
      </c>
      <c r="Q33" s="179" t="str">
        <f>IF(P33=0,"",IF(O33="","",IF(O33&gt;=Scoring!$E$4,Scoring!$A$4,IF(O33&gt;=Scoring!$E$5,Scoring!$A$5,IF(O33&gt;=Scoring!$E$6,Scoring!$A$6,IF(O33&gt;=Scoring!$E$7,Scoring!$A$7,IF(O33&gt;=Scoring!$E$8,Scoring!$A$8,IF(O33&gt;=Scoring!$E$9,Scoring!$A$9))))))))</f>
        <v/>
      </c>
    </row>
    <row r="34" spans="1:17" x14ac:dyDescent="0.25">
      <c r="A34">
        <f>Targets!$A$6</f>
        <v>0</v>
      </c>
      <c r="B34" t="str">
        <f>KEAs!$A$3</f>
        <v>Flows - amount, timing, and duration of freshwater flows (surface water and/or groundwater)</v>
      </c>
      <c r="C34" t="str">
        <f t="shared" si="0"/>
        <v>0 Flows - amount, timing, and duration of freshwater flows (surface water and/or groundwater)</v>
      </c>
      <c r="D34" t="str">
        <f>IF(Ratings!$BV$3=0,"",Ratings!$BV$3)</f>
        <v/>
      </c>
      <c r="E34" t="str">
        <f>IF(Ratings!$BW$3=0,"",Ratings!$BW$3)</f>
        <v/>
      </c>
      <c r="F34" t="str">
        <f>IF(ISERROR(INDEX(Sort!F:F,MATCH(C34,Sort!B:B,0))),"",(INDEX(Sort!F:F,MATCH(C34,Sort!B:B,0))))</f>
        <v/>
      </c>
      <c r="G34" t="str">
        <f t="shared" si="1"/>
        <v/>
      </c>
      <c r="I34" s="230">
        <f>IF(F34="Poor",Scoring!$B$9,IF(F34="Fair -",Scoring!$B$8,IF(F34="Fair",Scoring!$B$7,IF(F34="Good -",Scoring!$B$6,IF(F34="Good",Scoring!$B$5,IF(F34="Very Good",Scoring!$B$4,IF(F34="",0)))))))</f>
        <v>0</v>
      </c>
      <c r="J34" s="226">
        <f>IF(G34="Poor",Scoring!$B$9,IF(G34="Fair -",Scoring!$B$8,IF(G34="Fair",Scoring!$B$7,IF(G34="Good -",Scoring!$B$6,IF(G34="Good",Scoring!$B$5,IF(G34="Very Good",Scoring!$B$4,IF(G34="",0)))))))</f>
        <v>0</v>
      </c>
      <c r="K34" s="226">
        <f>IF(G34="Poor",Scoring!$C$9,IF(G34="Fair -",Scoring!$C$8,IF(G34="Fair",Scoring!$C$7,IF(G34="Good -",Scoring!$C$6,IF(G34="Good",Scoring!$C$5,IF(G34="Very Good",Scoring!$C$4,IF(G34="",0)))))))</f>
        <v>0</v>
      </c>
      <c r="L34" s="226">
        <f>J34*K34</f>
        <v>0</v>
      </c>
      <c r="M34" s="226"/>
      <c r="N34" s="226"/>
      <c r="O34" s="226"/>
      <c r="P34" s="226"/>
      <c r="Q34" s="226"/>
    </row>
    <row r="35" spans="1:17" x14ac:dyDescent="0.25">
      <c r="A35">
        <f>Targets!$A$6</f>
        <v>0</v>
      </c>
      <c r="B35" t="str">
        <f>KEAs!$A$4</f>
        <v>KEA 2</v>
      </c>
      <c r="C35" t="str">
        <f t="shared" si="0"/>
        <v>0 KEA 2</v>
      </c>
      <c r="D35" t="str">
        <f>IF(Ratings!$BV$4=0,"",Ratings!$BV$4)</f>
        <v/>
      </c>
      <c r="E35" t="str">
        <f>IF(Ratings!$BW$4=0,"",Ratings!$BW$4)</f>
        <v/>
      </c>
      <c r="F35" t="str">
        <f>IF(ISERROR(INDEX(Sort!F:F,MATCH(C35,Sort!B:B,0))),"",(INDEX(Sort!F:F,MATCH(C35,Sort!B:B,0))))</f>
        <v/>
      </c>
      <c r="G35" t="str">
        <f t="shared" si="1"/>
        <v/>
      </c>
      <c r="I35" s="230">
        <f>IF(F35="Poor",Scoring!$B$9,IF(F35="Fair -",Scoring!$B$8,IF(F35="Fair",Scoring!$B$7,IF(F35="Good -",Scoring!$B$6,IF(F35="Good",Scoring!$B$5,IF(F35="Very Good",Scoring!$B$4,IF(F35="",0)))))))</f>
        <v>0</v>
      </c>
      <c r="J35" s="226">
        <f>IF(G35="Poor",Scoring!$B$9,IF(G35="Fair -",Scoring!$B$8,IF(G35="Fair",Scoring!$B$7,IF(G35="Good -",Scoring!$B$6,IF(G35="Good",Scoring!$B$5,IF(G35="Very Good",Scoring!$B$4,IF(G35="",0)))))))</f>
        <v>0</v>
      </c>
      <c r="K35" s="226">
        <f>IF(G35="Poor",Scoring!$C$9,IF(G35="Fair -",Scoring!$C$8,IF(G35="Fair",Scoring!$C$7,IF(G35="Good -",Scoring!$C$6,IF(G35="Good",Scoring!$C$5,IF(G35="Very Good",Scoring!$C$4,IF(G35="",0)))))))</f>
        <v>0</v>
      </c>
      <c r="L35" s="226">
        <f t="shared" ref="L35:L41" si="6">J35*K35</f>
        <v>0</v>
      </c>
      <c r="M35" s="226"/>
      <c r="N35" s="226"/>
      <c r="O35" s="226"/>
      <c r="P35" s="226"/>
      <c r="Q35" s="226"/>
    </row>
    <row r="36" spans="1:17" x14ac:dyDescent="0.25">
      <c r="A36">
        <f>Targets!$A$6</f>
        <v>0</v>
      </c>
      <c r="B36" t="str">
        <f>KEAs!$A$5</f>
        <v>KEA 3</v>
      </c>
      <c r="C36" t="str">
        <f t="shared" si="0"/>
        <v>0 KEA 3</v>
      </c>
      <c r="D36" t="str">
        <f>IF(Ratings!$BV$5=0,"",Ratings!$BV$5)</f>
        <v/>
      </c>
      <c r="E36" t="str">
        <f>IF(Ratings!$BW$5=0,"",Ratings!$BW$5)</f>
        <v/>
      </c>
      <c r="F36" t="str">
        <f>IF(ISERROR(INDEX(Sort!F:F,MATCH(C36,Sort!B:B,0))),"",(INDEX(Sort!F:F,MATCH(C36,Sort!B:B,0))))</f>
        <v/>
      </c>
      <c r="G36" t="str">
        <f t="shared" si="1"/>
        <v/>
      </c>
      <c r="I36" s="230">
        <f>IF(F36="Poor",Scoring!$B$9,IF(F36="Fair -",Scoring!$B$8,IF(F36="Fair",Scoring!$B$7,IF(F36="Good -",Scoring!$B$6,IF(F36="Good",Scoring!$B$5,IF(F36="Very Good",Scoring!$B$4,IF(F36="",0)))))))</f>
        <v>0</v>
      </c>
      <c r="J36" s="226">
        <f>IF(G36="Poor",Scoring!$B$9,IF(G36="Fair -",Scoring!$B$8,IF(G36="Fair",Scoring!$B$7,IF(G36="Good -",Scoring!$B$6,IF(G36="Good",Scoring!$B$5,IF(G36="Very Good",Scoring!$B$4,IF(G36="",0)))))))</f>
        <v>0</v>
      </c>
      <c r="K36" s="226">
        <f>IF(G36="Poor",Scoring!$C$9,IF(G36="Fair -",Scoring!$C$8,IF(G36="Fair",Scoring!$C$7,IF(G36="Good -",Scoring!$C$6,IF(G36="Good",Scoring!$C$5,IF(G36="Very Good",Scoring!$C$4,IF(G36="",0)))))))</f>
        <v>0</v>
      </c>
      <c r="L36" s="226">
        <f t="shared" si="6"/>
        <v>0</v>
      </c>
      <c r="M36" s="226"/>
      <c r="N36" s="226"/>
      <c r="O36" s="226"/>
      <c r="P36" s="226"/>
      <c r="Q36" s="226"/>
    </row>
    <row r="37" spans="1:17" x14ac:dyDescent="0.25">
      <c r="A37">
        <f>Targets!$A$6</f>
        <v>0</v>
      </c>
      <c r="B37">
        <f>KEAs!$A$6</f>
        <v>0</v>
      </c>
      <c r="C37" t="str">
        <f t="shared" si="0"/>
        <v>0 0</v>
      </c>
      <c r="D37" t="str">
        <f>IF(Ratings!$BV$6=0,"",Ratings!$BV$6)</f>
        <v/>
      </c>
      <c r="E37" t="str">
        <f>IF(Ratings!$BW$6=0,"",Ratings!$BW$6)</f>
        <v/>
      </c>
      <c r="F37" t="str">
        <f>IF(ISERROR(INDEX(Sort!F:F,MATCH(C37,Sort!B:B,0))),"",(INDEX(Sort!F:F,MATCH(C37,Sort!B:B,0))))</f>
        <v/>
      </c>
      <c r="G37" t="str">
        <f t="shared" si="1"/>
        <v/>
      </c>
      <c r="I37" s="230">
        <f>IF(F37="Poor",Scoring!$B$9,IF(F37="Fair -",Scoring!$B$8,IF(F37="Fair",Scoring!$B$7,IF(F37="Good -",Scoring!$B$6,IF(F37="Good",Scoring!$B$5,IF(F37="Very Good",Scoring!$B$4,IF(F37="",0)))))))</f>
        <v>0</v>
      </c>
      <c r="J37" s="226">
        <f>IF(G37="Poor",Scoring!$B$9,IF(G37="Fair -",Scoring!$B$8,IF(G37="Fair",Scoring!$B$7,IF(G37="Good -",Scoring!$B$6,IF(G37="Good",Scoring!$B$5,IF(G37="Very Good",Scoring!$B$4,IF(G37="",0)))))))</f>
        <v>0</v>
      </c>
      <c r="K37" s="226">
        <f>IF(G37="Poor",Scoring!$C$9,IF(G37="Fair -",Scoring!$C$8,IF(G37="Fair",Scoring!$C$7,IF(G37="Good -",Scoring!$C$6,IF(G37="Good",Scoring!$C$5,IF(G37="Very Good",Scoring!$C$4,IF(G37="",0)))))))</f>
        <v>0</v>
      </c>
      <c r="L37" s="226">
        <f t="shared" si="6"/>
        <v>0</v>
      </c>
      <c r="M37" s="226"/>
      <c r="N37" s="226"/>
      <c r="O37" s="226"/>
      <c r="P37" s="226"/>
      <c r="Q37" s="226"/>
    </row>
    <row r="38" spans="1:17" x14ac:dyDescent="0.25">
      <c r="A38">
        <f>Targets!$A$6</f>
        <v>0</v>
      </c>
      <c r="B38">
        <f>KEAs!$A$7</f>
        <v>0</v>
      </c>
      <c r="C38" t="str">
        <f t="shared" si="0"/>
        <v>0 0</v>
      </c>
      <c r="D38" t="str">
        <f>IF(Ratings!$BV$7=0,"",Ratings!$BV$7)</f>
        <v/>
      </c>
      <c r="E38" t="str">
        <f>IF(Ratings!$BW$7=0,"",Ratings!$BW$7)</f>
        <v/>
      </c>
      <c r="F38" t="str">
        <f>IF(ISERROR(INDEX(Sort!F:F,MATCH(C38,Sort!B:B,0))),"",(INDEX(Sort!F:F,MATCH(C38,Sort!B:B,0))))</f>
        <v/>
      </c>
      <c r="G38" t="str">
        <f t="shared" si="1"/>
        <v/>
      </c>
      <c r="I38" s="230">
        <f>IF(F38="Poor",Scoring!$B$9,IF(F38="Fair -",Scoring!$B$8,IF(F38="Fair",Scoring!$B$7,IF(F38="Good -",Scoring!$B$6,IF(F38="Good",Scoring!$B$5,IF(F38="Very Good",Scoring!$B$4,IF(F38="",0)))))))</f>
        <v>0</v>
      </c>
      <c r="J38" s="226">
        <f>IF(G38="Poor",Scoring!$B$9,IF(G38="Fair -",Scoring!$B$8,IF(G38="Fair",Scoring!$B$7,IF(G38="Good -",Scoring!$B$6,IF(G38="Good",Scoring!$B$5,IF(G38="Very Good",Scoring!$B$4,IF(G38="",0)))))))</f>
        <v>0</v>
      </c>
      <c r="K38" s="226">
        <f>IF(G38="Poor",Scoring!$C$9,IF(G38="Fair -",Scoring!$C$8,IF(G38="Fair",Scoring!$C$7,IF(G38="Good -",Scoring!$C$6,IF(G38="Good",Scoring!$C$5,IF(G38="Very Good",Scoring!$C$4,IF(G38="",0)))))))</f>
        <v>0</v>
      </c>
      <c r="L38" s="226">
        <f t="shared" si="6"/>
        <v>0</v>
      </c>
      <c r="M38" s="226"/>
      <c r="N38" s="226"/>
      <c r="O38" s="226"/>
      <c r="P38" s="226"/>
      <c r="Q38" s="226"/>
    </row>
    <row r="39" spans="1:17" x14ac:dyDescent="0.25">
      <c r="A39">
        <f>Targets!$A$6</f>
        <v>0</v>
      </c>
      <c r="B39">
        <f>KEAs!$A$8</f>
        <v>0</v>
      </c>
      <c r="C39" t="str">
        <f t="shared" si="0"/>
        <v>0 0</v>
      </c>
      <c r="D39" t="str">
        <f>IF(Ratings!$BV$8=0,"",Ratings!$BV$8)</f>
        <v/>
      </c>
      <c r="E39" t="str">
        <f>IF(Ratings!$BW$8=0,"",Ratings!$BW$8)</f>
        <v/>
      </c>
      <c r="F39" t="str">
        <f>IF(ISERROR(INDEX(Sort!F:F,MATCH(C39,Sort!B:B,0))),"",(INDEX(Sort!F:F,MATCH(C39,Sort!B:B,0))))</f>
        <v/>
      </c>
      <c r="G39" t="str">
        <f t="shared" si="1"/>
        <v/>
      </c>
      <c r="I39" s="230">
        <f>IF(F39="Poor",Scoring!$B$9,IF(F39="Fair -",Scoring!$B$8,IF(F39="Fair",Scoring!$B$7,IF(F39="Good -",Scoring!$B$6,IF(F39="Good",Scoring!$B$5,IF(F39="Very Good",Scoring!$B$4,IF(F39="",0)))))))</f>
        <v>0</v>
      </c>
      <c r="J39" s="226">
        <f>IF(G39="Poor",Scoring!$B$9,IF(G39="Fair -",Scoring!$B$8,IF(G39="Fair",Scoring!$B$7,IF(G39="Good -",Scoring!$B$6,IF(G39="Good",Scoring!$B$5,IF(G39="Very Good",Scoring!$B$4,IF(G39="",0)))))))</f>
        <v>0</v>
      </c>
      <c r="K39" s="226">
        <f>IF(G39="Poor",Scoring!$C$9,IF(G39="Fair -",Scoring!$C$8,IF(G39="Fair",Scoring!$C$7,IF(G39="Good -",Scoring!$C$6,IF(G39="Good",Scoring!$C$5,IF(G39="Very Good",Scoring!$C$4,IF(G39="",0)))))))</f>
        <v>0</v>
      </c>
      <c r="L39" s="226">
        <f t="shared" si="6"/>
        <v>0</v>
      </c>
      <c r="M39" s="226"/>
      <c r="N39" s="226"/>
      <c r="O39" s="226"/>
      <c r="P39" s="226"/>
      <c r="Q39" s="226"/>
    </row>
    <row r="40" spans="1:17" x14ac:dyDescent="0.25">
      <c r="A40">
        <f>Targets!$A$6</f>
        <v>0</v>
      </c>
      <c r="B40">
        <f>KEAs!$A$9</f>
        <v>0</v>
      </c>
      <c r="C40" t="str">
        <f t="shared" si="0"/>
        <v>0 0</v>
      </c>
      <c r="D40" t="str">
        <f>IF(Ratings!$BV$9=0,"",Ratings!$BV$9)</f>
        <v/>
      </c>
      <c r="E40" t="str">
        <f>IF(Ratings!$BW$9=0,"",Ratings!$BW$9)</f>
        <v/>
      </c>
      <c r="F40" t="str">
        <f>IF(ISERROR(INDEX(Sort!F:F,MATCH(C40,Sort!B:B,0))),"",(INDEX(Sort!F:F,MATCH(C40,Sort!B:B,0))))</f>
        <v/>
      </c>
      <c r="G40" t="str">
        <f t="shared" si="1"/>
        <v/>
      </c>
      <c r="I40" s="230">
        <f>IF(F40="Poor",Scoring!$B$9,IF(F40="Fair -",Scoring!$B$8,IF(F40="Fair",Scoring!$B$7,IF(F40="Good -",Scoring!$B$6,IF(F40="Good",Scoring!$B$5,IF(F40="Very Good",Scoring!$B$4,IF(F40="",0)))))))</f>
        <v>0</v>
      </c>
      <c r="J40" s="226">
        <f>IF(G40="Poor",Scoring!$B$9,IF(G40="Fair -",Scoring!$B$8,IF(G40="Fair",Scoring!$B$7,IF(G40="Good -",Scoring!$B$6,IF(G40="Good",Scoring!$B$5,IF(G40="Very Good",Scoring!$B$4,IF(G40="",0)))))))</f>
        <v>0</v>
      </c>
      <c r="K40" s="226">
        <f>IF(G40="Poor",Scoring!$C$9,IF(G40="Fair -",Scoring!$C$8,IF(G40="Fair",Scoring!$C$7,IF(G40="Good -",Scoring!$C$6,IF(G40="Good",Scoring!$C$5,IF(G40="Very Good",Scoring!$C$4,IF(G40="",0)))))))</f>
        <v>0</v>
      </c>
      <c r="L40" s="226">
        <f t="shared" si="6"/>
        <v>0</v>
      </c>
      <c r="M40" s="226"/>
      <c r="N40" s="226"/>
      <c r="O40" s="226"/>
      <c r="P40" s="226"/>
      <c r="Q40" s="226"/>
    </row>
    <row r="41" spans="1:17" x14ac:dyDescent="0.25">
      <c r="A41" s="167">
        <f>Targets!$A$6</f>
        <v>0</v>
      </c>
      <c r="B41" s="167">
        <f>KEAs!$A$10</f>
        <v>0</v>
      </c>
      <c r="C41" s="167" t="str">
        <f t="shared" si="0"/>
        <v>0 0</v>
      </c>
      <c r="D41" s="167" t="str">
        <f>IF(Ratings!$BV$10=0,"",Ratings!$BV$10)</f>
        <v/>
      </c>
      <c r="E41" s="167" t="str">
        <f>IF(Ratings!$BW$10=0,"",Ratings!$BW$10)</f>
        <v/>
      </c>
      <c r="F41" s="167" t="str">
        <f>IF(ISERROR(INDEX(Sort!F:F,MATCH(C41,Sort!B:B,0))),"",(INDEX(Sort!F:F,MATCH(C41,Sort!B:B,0))))</f>
        <v/>
      </c>
      <c r="G41" s="167" t="str">
        <f t="shared" si="1"/>
        <v/>
      </c>
      <c r="H41" s="167"/>
      <c r="I41" s="231">
        <f>IF(F41="Poor",Scoring!$B$9,IF(F41="Fair -",Scoring!$B$8,IF(F41="Fair",Scoring!$B$7,IF(F41="Good -",Scoring!$B$6,IF(F41="Good",Scoring!$B$5,IF(F41="Very Good",Scoring!$B$4,IF(F41="",0)))))))</f>
        <v>0</v>
      </c>
      <c r="J41" s="179">
        <f>IF(G41="Poor",Scoring!$B$9,IF(G41="Fair -",Scoring!$B$8,IF(G41="Fair",Scoring!$B$7,IF(G41="Good -",Scoring!$B$6,IF(G41="Good",Scoring!$B$5,IF(G41="Very Good",Scoring!$B$4,IF(G41="",0)))))))</f>
        <v>0</v>
      </c>
      <c r="K41" s="179">
        <f>IF(G41="Poor",Scoring!$C$9,IF(G41="Fair -",Scoring!$C$8,IF(G41="Fair",Scoring!$C$7,IF(G41="Good -",Scoring!$C$6,IF(G41="Good",Scoring!$C$5,IF(G41="Very Good",Scoring!$C$4,IF(G41="",0)))))))</f>
        <v>0</v>
      </c>
      <c r="L41" s="179">
        <f t="shared" si="6"/>
        <v>0</v>
      </c>
      <c r="M41" s="179">
        <f>SUM(L34:L41)</f>
        <v>0</v>
      </c>
      <c r="N41" s="179">
        <f>SUM(K34:K41)</f>
        <v>0</v>
      </c>
      <c r="O41" s="227" t="str">
        <f>IF(M41=0,"",M41/N41)</f>
        <v/>
      </c>
      <c r="P41" s="227">
        <f>SUM(I34:I41)</f>
        <v>0</v>
      </c>
      <c r="Q41" s="179" t="str">
        <f>IF(P41=0,"",IF(O41="","",IF(O41&gt;=Scoring!$E$4,Scoring!$A$4,IF(O41&gt;=Scoring!$E$5,Scoring!$A$5,IF(O41&gt;=Scoring!$E$6,Scoring!$A$6,IF(O41&gt;=Scoring!$E$7,Scoring!$A$7,IF(O41&gt;=Scoring!$E$8,Scoring!$A$8,IF(O41&gt;=Scoring!$E$9,Scoring!$A$9))))))))</f>
        <v/>
      </c>
    </row>
    <row r="42" spans="1:17" x14ac:dyDescent="0.25">
      <c r="A42">
        <f>Targets!$A$7</f>
        <v>0</v>
      </c>
      <c r="B42" t="str">
        <f>KEAs!$A$3</f>
        <v>Flows - amount, timing, and duration of freshwater flows (surface water and/or groundwater)</v>
      </c>
      <c r="C42" t="str">
        <f t="shared" si="0"/>
        <v>0 Flows - amount, timing, and duration of freshwater flows (surface water and/or groundwater)</v>
      </c>
      <c r="D42" t="str">
        <f>IF(Ratings!$CN$3=0,"",Ratings!$CN$3)</f>
        <v/>
      </c>
      <c r="E42" t="str">
        <f>IF(Ratings!$CO$3=0,"",Ratings!$CO$3)</f>
        <v/>
      </c>
      <c r="F42" t="str">
        <f>IF(ISERROR(INDEX(Sort!F:F,MATCH(C42,Sort!B:B,0))),"",(INDEX(Sort!F:F,MATCH(C42,Sort!B:B,0))))</f>
        <v/>
      </c>
      <c r="G42" t="str">
        <f t="shared" si="1"/>
        <v/>
      </c>
      <c r="I42" s="230">
        <f>IF(F42="Poor",Scoring!$B$9,IF(F42="Fair -",Scoring!$B$8,IF(F42="Fair",Scoring!$B$7,IF(F42="Good -",Scoring!$B$6,IF(F42="Good",Scoring!$B$5,IF(F42="Very Good",Scoring!$B$4,IF(F42="",0)))))))</f>
        <v>0</v>
      </c>
      <c r="J42" s="226">
        <f>IF(G42="Poor",Scoring!$B$9,IF(G42="Fair -",Scoring!$B$8,IF(G42="Fair",Scoring!$B$7,IF(G42="Good -",Scoring!$B$6,IF(G42="Good",Scoring!$B$5,IF(G42="Very Good",Scoring!$B$4,IF(G42="",0)))))))</f>
        <v>0</v>
      </c>
      <c r="K42" s="226">
        <f>IF(G42="Poor",Scoring!$C$9,IF(G42="Fair -",Scoring!$C$8,IF(G42="Fair",Scoring!$C$7,IF(G42="Good -",Scoring!$C$6,IF(G42="Good",Scoring!$C$5,IF(G42="Very Good",Scoring!$C$4,IF(G42="",0)))))))</f>
        <v>0</v>
      </c>
      <c r="L42" s="226">
        <f>J42*K42</f>
        <v>0</v>
      </c>
      <c r="M42" s="226"/>
      <c r="N42" s="226"/>
      <c r="O42" s="226"/>
      <c r="P42" s="226"/>
      <c r="Q42" s="226"/>
    </row>
    <row r="43" spans="1:17" x14ac:dyDescent="0.25">
      <c r="A43">
        <f>Targets!$A$7</f>
        <v>0</v>
      </c>
      <c r="B43" t="str">
        <f>KEAs!$A$4</f>
        <v>KEA 2</v>
      </c>
      <c r="C43" t="str">
        <f t="shared" si="0"/>
        <v>0 KEA 2</v>
      </c>
      <c r="D43" t="str">
        <f>IF(Ratings!$CN$4=0,"",Ratings!$CN$4)</f>
        <v/>
      </c>
      <c r="E43" t="str">
        <f>IF(Ratings!$CO$4=0,"",Ratings!$CO$4)</f>
        <v/>
      </c>
      <c r="F43" t="str">
        <f>IF(ISERROR(INDEX(Sort!F:F,MATCH(C43,Sort!B:B,0))),"",(INDEX(Sort!F:F,MATCH(C43,Sort!B:B,0))))</f>
        <v/>
      </c>
      <c r="G43" t="str">
        <f t="shared" si="1"/>
        <v/>
      </c>
      <c r="I43" s="230">
        <f>IF(F43="Poor",Scoring!$B$9,IF(F43="Fair -",Scoring!$B$8,IF(F43="Fair",Scoring!$B$7,IF(F43="Good -",Scoring!$B$6,IF(F43="Good",Scoring!$B$5,IF(F43="Very Good",Scoring!$B$4,IF(F43="",0)))))))</f>
        <v>0</v>
      </c>
      <c r="J43" s="226">
        <f>IF(G43="Poor",Scoring!$B$9,IF(G43="Fair -",Scoring!$B$8,IF(G43="Fair",Scoring!$B$7,IF(G43="Good -",Scoring!$B$6,IF(G43="Good",Scoring!$B$5,IF(G43="Very Good",Scoring!$B$4,IF(G43="",0)))))))</f>
        <v>0</v>
      </c>
      <c r="K43" s="226">
        <f>IF(G43="Poor",Scoring!$C$9,IF(G43="Fair -",Scoring!$C$8,IF(G43="Fair",Scoring!$C$7,IF(G43="Good -",Scoring!$C$6,IF(G43="Good",Scoring!$C$5,IF(G43="Very Good",Scoring!$C$4,IF(G43="",0)))))))</f>
        <v>0</v>
      </c>
      <c r="L43" s="226">
        <f t="shared" ref="L43:L49" si="7">J43*K43</f>
        <v>0</v>
      </c>
      <c r="M43" s="226"/>
      <c r="N43" s="226"/>
      <c r="O43" s="226"/>
      <c r="P43" s="226"/>
      <c r="Q43" s="226"/>
    </row>
    <row r="44" spans="1:17" x14ac:dyDescent="0.25">
      <c r="A44">
        <f>Targets!$A$7</f>
        <v>0</v>
      </c>
      <c r="B44" t="str">
        <f>KEAs!$A$5</f>
        <v>KEA 3</v>
      </c>
      <c r="C44" t="str">
        <f t="shared" si="0"/>
        <v>0 KEA 3</v>
      </c>
      <c r="D44" t="str">
        <f>IF(Ratings!$CN$5=0,"",Ratings!$CN$5)</f>
        <v/>
      </c>
      <c r="E44" t="str">
        <f>IF(Ratings!$CO$5=0,"",Ratings!$CO$5)</f>
        <v/>
      </c>
      <c r="F44" t="str">
        <f>IF(ISERROR(INDEX(Sort!F:F,MATCH(C44,Sort!B:B,0))),"",(INDEX(Sort!F:F,MATCH(C44,Sort!B:B,0))))</f>
        <v/>
      </c>
      <c r="G44" t="str">
        <f t="shared" si="1"/>
        <v/>
      </c>
      <c r="I44" s="230">
        <f>IF(F44="Poor",Scoring!$B$9,IF(F44="Fair -",Scoring!$B$8,IF(F44="Fair",Scoring!$B$7,IF(F44="Good -",Scoring!$B$6,IF(F44="Good",Scoring!$B$5,IF(F44="Very Good",Scoring!$B$4,IF(F44="",0)))))))</f>
        <v>0</v>
      </c>
      <c r="J44" s="226">
        <f>IF(G44="Poor",Scoring!$B$9,IF(G44="Fair -",Scoring!$B$8,IF(G44="Fair",Scoring!$B$7,IF(G44="Good -",Scoring!$B$6,IF(G44="Good",Scoring!$B$5,IF(G44="Very Good",Scoring!$B$4,IF(G44="",0)))))))</f>
        <v>0</v>
      </c>
      <c r="K44" s="226">
        <f>IF(G44="Poor",Scoring!$C$9,IF(G44="Fair -",Scoring!$C$8,IF(G44="Fair",Scoring!$C$7,IF(G44="Good -",Scoring!$C$6,IF(G44="Good",Scoring!$C$5,IF(G44="Very Good",Scoring!$C$4,IF(G44="",0)))))))</f>
        <v>0</v>
      </c>
      <c r="L44" s="226">
        <f t="shared" si="7"/>
        <v>0</v>
      </c>
      <c r="M44" s="226"/>
      <c r="N44" s="226"/>
      <c r="O44" s="226"/>
      <c r="P44" s="226"/>
      <c r="Q44" s="226"/>
    </row>
    <row r="45" spans="1:17" x14ac:dyDescent="0.25">
      <c r="A45">
        <f>Targets!$A$7</f>
        <v>0</v>
      </c>
      <c r="B45">
        <f>KEAs!$A$6</f>
        <v>0</v>
      </c>
      <c r="C45" t="str">
        <f t="shared" si="0"/>
        <v>0 0</v>
      </c>
      <c r="D45" t="str">
        <f>IF(Ratings!$CN$6=0,"",Ratings!$CN$6)</f>
        <v/>
      </c>
      <c r="E45" t="str">
        <f>IF(Ratings!$CO$6=0,"",Ratings!$CO$6)</f>
        <v/>
      </c>
      <c r="F45" t="str">
        <f>IF(ISERROR(INDEX(Sort!F:F,MATCH(C45,Sort!B:B,0))),"",(INDEX(Sort!F:F,MATCH(C45,Sort!B:B,0))))</f>
        <v/>
      </c>
      <c r="G45" t="str">
        <f t="shared" si="1"/>
        <v/>
      </c>
      <c r="I45" s="230">
        <f>IF(F45="Poor",Scoring!$B$9,IF(F45="Fair -",Scoring!$B$8,IF(F45="Fair",Scoring!$B$7,IF(F45="Good -",Scoring!$B$6,IF(F45="Good",Scoring!$B$5,IF(F45="Very Good",Scoring!$B$4,IF(F45="",0)))))))</f>
        <v>0</v>
      </c>
      <c r="J45" s="226">
        <f>IF(G45="Poor",Scoring!$B$9,IF(G45="Fair -",Scoring!$B$8,IF(G45="Fair",Scoring!$B$7,IF(G45="Good -",Scoring!$B$6,IF(G45="Good",Scoring!$B$5,IF(G45="Very Good",Scoring!$B$4,IF(G45="",0)))))))</f>
        <v>0</v>
      </c>
      <c r="K45" s="226">
        <f>IF(G45="Poor",Scoring!$C$9,IF(G45="Fair -",Scoring!$C$8,IF(G45="Fair",Scoring!$C$7,IF(G45="Good -",Scoring!$C$6,IF(G45="Good",Scoring!$C$5,IF(G45="Very Good",Scoring!$C$4,IF(G45="",0)))))))</f>
        <v>0</v>
      </c>
      <c r="L45" s="226">
        <f t="shared" si="7"/>
        <v>0</v>
      </c>
      <c r="M45" s="226"/>
      <c r="N45" s="226"/>
      <c r="O45" s="226"/>
      <c r="P45" s="226"/>
      <c r="Q45" s="226"/>
    </row>
    <row r="46" spans="1:17" x14ac:dyDescent="0.25">
      <c r="A46">
        <f>Targets!$A$7</f>
        <v>0</v>
      </c>
      <c r="B46">
        <f>KEAs!$A$7</f>
        <v>0</v>
      </c>
      <c r="C46" t="str">
        <f t="shared" si="0"/>
        <v>0 0</v>
      </c>
      <c r="D46" t="str">
        <f>IF(Ratings!$CN$7=0,"",Ratings!$CN$7)</f>
        <v/>
      </c>
      <c r="E46" t="str">
        <f>IF(Ratings!$CO$7=0,"",Ratings!$CO$7)</f>
        <v/>
      </c>
      <c r="F46" t="str">
        <f>IF(ISERROR(INDEX(Sort!F:F,MATCH(C46,Sort!B:B,0))),"",(INDEX(Sort!F:F,MATCH(C46,Sort!B:B,0))))</f>
        <v/>
      </c>
      <c r="G46" t="str">
        <f t="shared" si="1"/>
        <v/>
      </c>
      <c r="I46" s="230">
        <f>IF(F46="Poor",Scoring!$B$9,IF(F46="Fair -",Scoring!$B$8,IF(F46="Fair",Scoring!$B$7,IF(F46="Good -",Scoring!$B$6,IF(F46="Good",Scoring!$B$5,IF(F46="Very Good",Scoring!$B$4,IF(F46="",0)))))))</f>
        <v>0</v>
      </c>
      <c r="J46" s="226">
        <f>IF(G46="Poor",Scoring!$B$9,IF(G46="Fair -",Scoring!$B$8,IF(G46="Fair",Scoring!$B$7,IF(G46="Good -",Scoring!$B$6,IF(G46="Good",Scoring!$B$5,IF(G46="Very Good",Scoring!$B$4,IF(G46="",0)))))))</f>
        <v>0</v>
      </c>
      <c r="K46" s="226">
        <f>IF(G46="Poor",Scoring!$C$9,IF(G46="Fair -",Scoring!$C$8,IF(G46="Fair",Scoring!$C$7,IF(G46="Good -",Scoring!$C$6,IF(G46="Good",Scoring!$C$5,IF(G46="Very Good",Scoring!$C$4,IF(G46="",0)))))))</f>
        <v>0</v>
      </c>
      <c r="L46" s="226">
        <f t="shared" si="7"/>
        <v>0</v>
      </c>
      <c r="M46" s="226"/>
      <c r="N46" s="226"/>
      <c r="O46" s="226"/>
      <c r="P46" s="226"/>
      <c r="Q46" s="226"/>
    </row>
    <row r="47" spans="1:17" x14ac:dyDescent="0.25">
      <c r="A47">
        <f>Targets!$A$7</f>
        <v>0</v>
      </c>
      <c r="B47">
        <f>KEAs!$A$8</f>
        <v>0</v>
      </c>
      <c r="C47" t="str">
        <f t="shared" si="0"/>
        <v>0 0</v>
      </c>
      <c r="D47" t="str">
        <f>IF(Ratings!$CN$8=0,"",Ratings!$CN$8)</f>
        <v/>
      </c>
      <c r="E47" t="str">
        <f>IF(Ratings!$CO$8=0,"",Ratings!$CO$8)</f>
        <v/>
      </c>
      <c r="F47" t="str">
        <f>IF(ISERROR(INDEX(Sort!F:F,MATCH(C47,Sort!B:B,0))),"",(INDEX(Sort!F:F,MATCH(C47,Sort!B:B,0))))</f>
        <v/>
      </c>
      <c r="G47" t="str">
        <f t="shared" si="1"/>
        <v/>
      </c>
      <c r="I47" s="230">
        <f>IF(F47="Poor",Scoring!$B$9,IF(F47="Fair -",Scoring!$B$8,IF(F47="Fair",Scoring!$B$7,IF(F47="Good -",Scoring!$B$6,IF(F47="Good",Scoring!$B$5,IF(F47="Very Good",Scoring!$B$4,IF(F47="",0)))))))</f>
        <v>0</v>
      </c>
      <c r="J47" s="226">
        <f>IF(G47="Poor",Scoring!$B$9,IF(G47="Fair -",Scoring!$B$8,IF(G47="Fair",Scoring!$B$7,IF(G47="Good -",Scoring!$B$6,IF(G47="Good",Scoring!$B$5,IF(G47="Very Good",Scoring!$B$4,IF(G47="",0)))))))</f>
        <v>0</v>
      </c>
      <c r="K47" s="226">
        <f>IF(G47="Poor",Scoring!$C$9,IF(G47="Fair -",Scoring!$C$8,IF(G47="Fair",Scoring!$C$7,IF(G47="Good -",Scoring!$C$6,IF(G47="Good",Scoring!$C$5,IF(G47="Very Good",Scoring!$C$4,IF(G47="",0)))))))</f>
        <v>0</v>
      </c>
      <c r="L47" s="226">
        <f t="shared" si="7"/>
        <v>0</v>
      </c>
      <c r="M47" s="226"/>
      <c r="N47" s="226"/>
      <c r="O47" s="226"/>
      <c r="P47" s="226"/>
      <c r="Q47" s="226"/>
    </row>
    <row r="48" spans="1:17" x14ac:dyDescent="0.25">
      <c r="A48">
        <f>Targets!$A$7</f>
        <v>0</v>
      </c>
      <c r="B48">
        <f>KEAs!$A$9</f>
        <v>0</v>
      </c>
      <c r="C48" t="str">
        <f t="shared" si="0"/>
        <v>0 0</v>
      </c>
      <c r="D48" t="str">
        <f>IF(Ratings!$CN$9=0,"",Ratings!$CN$9)</f>
        <v/>
      </c>
      <c r="E48" t="str">
        <f>IF(Ratings!$CO$9=0,"",Ratings!$CO$9)</f>
        <v/>
      </c>
      <c r="F48" t="str">
        <f>IF(ISERROR(INDEX(Sort!F:F,MATCH(C48,Sort!B:B,0))),"",(INDEX(Sort!F:F,MATCH(C48,Sort!B:B,0))))</f>
        <v/>
      </c>
      <c r="G48" t="str">
        <f t="shared" si="1"/>
        <v/>
      </c>
      <c r="I48" s="230">
        <f>IF(F48="Poor",Scoring!$B$9,IF(F48="Fair -",Scoring!$B$8,IF(F48="Fair",Scoring!$B$7,IF(F48="Good -",Scoring!$B$6,IF(F48="Good",Scoring!$B$5,IF(F48="Very Good",Scoring!$B$4,IF(F48="",0)))))))</f>
        <v>0</v>
      </c>
      <c r="J48" s="226">
        <f>IF(G48="Poor",Scoring!$B$9,IF(G48="Fair -",Scoring!$B$8,IF(G48="Fair",Scoring!$B$7,IF(G48="Good -",Scoring!$B$6,IF(G48="Good",Scoring!$B$5,IF(G48="Very Good",Scoring!$B$4,IF(G48="",0)))))))</f>
        <v>0</v>
      </c>
      <c r="K48" s="226">
        <f>IF(G48="Poor",Scoring!$C$9,IF(G48="Fair -",Scoring!$C$8,IF(G48="Fair",Scoring!$C$7,IF(G48="Good -",Scoring!$C$6,IF(G48="Good",Scoring!$C$5,IF(G48="Very Good",Scoring!$C$4,IF(G48="",0)))))))</f>
        <v>0</v>
      </c>
      <c r="L48" s="226">
        <f t="shared" si="7"/>
        <v>0</v>
      </c>
      <c r="M48" s="226"/>
      <c r="N48" s="226"/>
      <c r="O48" s="226"/>
      <c r="P48" s="226"/>
      <c r="Q48" s="226"/>
    </row>
    <row r="49" spans="1:17" x14ac:dyDescent="0.25">
      <c r="A49" s="167">
        <f>Targets!$A$7</f>
        <v>0</v>
      </c>
      <c r="B49" s="167">
        <f>KEAs!$A$10</f>
        <v>0</v>
      </c>
      <c r="C49" s="167" t="str">
        <f t="shared" si="0"/>
        <v>0 0</v>
      </c>
      <c r="D49" s="167" t="str">
        <f>IF(Ratings!$CN$10=0,"",Ratings!$CN$10)</f>
        <v/>
      </c>
      <c r="E49" s="167" t="str">
        <f>IF(Ratings!$CO$10=0,"",Ratings!$CO$10)</f>
        <v/>
      </c>
      <c r="F49" s="167" t="str">
        <f>IF(ISERROR(INDEX(Sort!F:F,MATCH(C49,Sort!B:B,0))),"",(INDEX(Sort!F:F,MATCH(C49,Sort!B:B,0))))</f>
        <v/>
      </c>
      <c r="G49" s="167" t="str">
        <f t="shared" si="1"/>
        <v/>
      </c>
      <c r="H49" s="167"/>
      <c r="I49" s="231">
        <f>IF(F49="Poor",Scoring!$B$9,IF(F49="Fair -",Scoring!$B$8,IF(F49="Fair",Scoring!$B$7,IF(F49="Good -",Scoring!$B$6,IF(F49="Good",Scoring!$B$5,IF(F49="Very Good",Scoring!$B$4,IF(F49="",0)))))))</f>
        <v>0</v>
      </c>
      <c r="J49" s="179">
        <f>IF(G49="Poor",Scoring!$B$9,IF(G49="Fair -",Scoring!$B$8,IF(G49="Fair",Scoring!$B$7,IF(G49="Good -",Scoring!$B$6,IF(G49="Good",Scoring!$B$5,IF(G49="Very Good",Scoring!$B$4,IF(G49="",0)))))))</f>
        <v>0</v>
      </c>
      <c r="K49" s="179">
        <f>IF(G49="Poor",Scoring!$C$9,IF(G49="Fair -",Scoring!$C$8,IF(G49="Fair",Scoring!$C$7,IF(G49="Good -",Scoring!$C$6,IF(G49="Good",Scoring!$C$5,IF(G49="Very Good",Scoring!$C$4,IF(G49="",0)))))))</f>
        <v>0</v>
      </c>
      <c r="L49" s="179">
        <f t="shared" si="7"/>
        <v>0</v>
      </c>
      <c r="M49" s="179">
        <f>SUM(L42:L49)</f>
        <v>0</v>
      </c>
      <c r="N49" s="179">
        <f>SUM(K42:K49)</f>
        <v>0</v>
      </c>
      <c r="O49" s="227" t="str">
        <f>IF(M49=0,"",M49/N49)</f>
        <v/>
      </c>
      <c r="P49" s="227">
        <f>SUM(I42:I49)</f>
        <v>0</v>
      </c>
      <c r="Q49" s="179" t="str">
        <f>IF(P49=0,"",IF(O49="","",IF(O49&gt;=Scoring!$E$4,Scoring!$A$4,IF(O49&gt;=Scoring!$E$5,Scoring!$A$5,IF(O49&gt;=Scoring!$E$6,Scoring!$A$6,IF(O49&gt;=Scoring!$E$7,Scoring!$A$7,IF(O49&gt;=Scoring!$E$8,Scoring!$A$8,IF(O49&gt;=Scoring!$E$9,Scoring!$A$9))))))))</f>
        <v/>
      </c>
    </row>
    <row r="50" spans="1:17" x14ac:dyDescent="0.25">
      <c r="A50">
        <f>Targets!$A$8</f>
        <v>0</v>
      </c>
      <c r="B50" t="str">
        <f>KEAs!$A$3</f>
        <v>Flows - amount, timing, and duration of freshwater flows (surface water and/or groundwater)</v>
      </c>
      <c r="C50" t="str">
        <f t="shared" si="0"/>
        <v>0 Flows - amount, timing, and duration of freshwater flows (surface water and/or groundwater)</v>
      </c>
      <c r="D50" t="str">
        <f>IF(Ratings!$DF$3=0,"",Ratings!$DF$3)</f>
        <v/>
      </c>
      <c r="E50" t="str">
        <f>IF(Ratings!$DG$3=0,"",Ratings!$DG$3)</f>
        <v/>
      </c>
      <c r="F50" t="str">
        <f>IF(ISERROR(INDEX(Sort!F:F,MATCH(C50,Sort!B:B,0))),"",(INDEX(Sort!F:F,MATCH(C50,Sort!B:B,0))))</f>
        <v/>
      </c>
      <c r="G50" t="str">
        <f t="shared" si="1"/>
        <v/>
      </c>
      <c r="I50" s="230">
        <f>IF(F50="Poor",Scoring!$B$9,IF(F50="Fair -",Scoring!$B$8,IF(F50="Fair",Scoring!$B$7,IF(F50="Good -",Scoring!$B$6,IF(F50="Good",Scoring!$B$5,IF(F50="Very Good",Scoring!$B$4,IF(F50="",0)))))))</f>
        <v>0</v>
      </c>
      <c r="J50" s="226">
        <f>IF(G50="Poor",Scoring!$B$9,IF(G50="Fair -",Scoring!$B$8,IF(G50="Fair",Scoring!$B$7,IF(G50="Good -",Scoring!$B$6,IF(G50="Good",Scoring!$B$5,IF(G50="Very Good",Scoring!$B$4,IF(G50="",0)))))))</f>
        <v>0</v>
      </c>
      <c r="K50" s="226">
        <f>IF(G50="Poor",Scoring!$C$9,IF(G50="Fair -",Scoring!$C$8,IF(G50="Fair",Scoring!$C$7,IF(G50="Good -",Scoring!$C$6,IF(G50="Good",Scoring!$C$5,IF(G50="Very Good",Scoring!$C$4,IF(G50="",0)))))))</f>
        <v>0</v>
      </c>
      <c r="L50" s="226">
        <f>J50*K50</f>
        <v>0</v>
      </c>
      <c r="M50" s="226"/>
      <c r="N50" s="226"/>
      <c r="O50" s="226"/>
      <c r="P50" s="226"/>
      <c r="Q50" s="226"/>
    </row>
    <row r="51" spans="1:17" x14ac:dyDescent="0.25">
      <c r="A51">
        <f>Targets!$A$8</f>
        <v>0</v>
      </c>
      <c r="B51" t="str">
        <f>KEAs!$A$4</f>
        <v>KEA 2</v>
      </c>
      <c r="C51" t="str">
        <f t="shared" si="0"/>
        <v>0 KEA 2</v>
      </c>
      <c r="D51" t="str">
        <f>IF(Ratings!$DF$4=0,"",Ratings!$DF$4)</f>
        <v/>
      </c>
      <c r="E51" t="str">
        <f>IF(Ratings!$DG$4=0,"",Ratings!$DG$4)</f>
        <v/>
      </c>
      <c r="F51" t="str">
        <f>IF(ISERROR(INDEX(Sort!F:F,MATCH(C51,Sort!B:B,0))),"",(INDEX(Sort!F:F,MATCH(C51,Sort!B:B,0))))</f>
        <v/>
      </c>
      <c r="G51" t="str">
        <f t="shared" si="1"/>
        <v/>
      </c>
      <c r="I51" s="230">
        <f>IF(F51="Poor",Scoring!$B$9,IF(F51="Fair -",Scoring!$B$8,IF(F51="Fair",Scoring!$B$7,IF(F51="Good -",Scoring!$B$6,IF(F51="Good",Scoring!$B$5,IF(F51="Very Good",Scoring!$B$4,IF(F51="",0)))))))</f>
        <v>0</v>
      </c>
      <c r="J51" s="226">
        <f>IF(G51="Poor",Scoring!$B$9,IF(G51="Fair -",Scoring!$B$8,IF(G51="Fair",Scoring!$B$7,IF(G51="Good -",Scoring!$B$6,IF(G51="Good",Scoring!$B$5,IF(G51="Very Good",Scoring!$B$4,IF(G51="",0)))))))</f>
        <v>0</v>
      </c>
      <c r="K51" s="226">
        <f>IF(G51="Poor",Scoring!$C$9,IF(G51="Fair -",Scoring!$C$8,IF(G51="Fair",Scoring!$C$7,IF(G51="Good -",Scoring!$C$6,IF(G51="Good",Scoring!$C$5,IF(G51="Very Good",Scoring!$C$4,IF(G51="",0)))))))</f>
        <v>0</v>
      </c>
      <c r="L51" s="226">
        <f t="shared" ref="L51:L57" si="8">J51*K51</f>
        <v>0</v>
      </c>
      <c r="M51" s="226"/>
      <c r="N51" s="226"/>
      <c r="O51" s="226"/>
      <c r="P51" s="226"/>
      <c r="Q51" s="226"/>
    </row>
    <row r="52" spans="1:17" x14ac:dyDescent="0.25">
      <c r="A52">
        <f>Targets!$A$8</f>
        <v>0</v>
      </c>
      <c r="B52" t="str">
        <f>KEAs!$A$5</f>
        <v>KEA 3</v>
      </c>
      <c r="C52" t="str">
        <f t="shared" si="0"/>
        <v>0 KEA 3</v>
      </c>
      <c r="D52" t="str">
        <f>IF(Ratings!$DF$5=0,"",Ratings!$DF$5)</f>
        <v/>
      </c>
      <c r="E52" t="str">
        <f>IF(Ratings!$DG$5=0,"",Ratings!$DG$5)</f>
        <v/>
      </c>
      <c r="F52" t="str">
        <f>IF(ISERROR(INDEX(Sort!F:F,MATCH(C52,Sort!B:B,0))),"",(INDEX(Sort!F:F,MATCH(C52,Sort!B:B,0))))</f>
        <v/>
      </c>
      <c r="G52" t="str">
        <f t="shared" si="1"/>
        <v/>
      </c>
      <c r="I52" s="230">
        <f>IF(F52="Poor",Scoring!$B$9,IF(F52="Fair -",Scoring!$B$8,IF(F52="Fair",Scoring!$B$7,IF(F52="Good -",Scoring!$B$6,IF(F52="Good",Scoring!$B$5,IF(F52="Very Good",Scoring!$B$4,IF(F52="",0)))))))</f>
        <v>0</v>
      </c>
      <c r="J52" s="226">
        <f>IF(G52="Poor",Scoring!$B$9,IF(G52="Fair -",Scoring!$B$8,IF(G52="Fair",Scoring!$B$7,IF(G52="Good -",Scoring!$B$6,IF(G52="Good",Scoring!$B$5,IF(G52="Very Good",Scoring!$B$4,IF(G52="",0)))))))</f>
        <v>0</v>
      </c>
      <c r="K52" s="226">
        <f>IF(G52="Poor",Scoring!$C$9,IF(G52="Fair -",Scoring!$C$8,IF(G52="Fair",Scoring!$C$7,IF(G52="Good -",Scoring!$C$6,IF(G52="Good",Scoring!$C$5,IF(G52="Very Good",Scoring!$C$4,IF(G52="",0)))))))</f>
        <v>0</v>
      </c>
      <c r="L52" s="226">
        <f t="shared" si="8"/>
        <v>0</v>
      </c>
      <c r="M52" s="226"/>
      <c r="N52" s="226"/>
      <c r="O52" s="226"/>
      <c r="P52" s="226"/>
      <c r="Q52" s="226"/>
    </row>
    <row r="53" spans="1:17" x14ac:dyDescent="0.25">
      <c r="A53">
        <f>Targets!$A$8</f>
        <v>0</v>
      </c>
      <c r="B53">
        <f>KEAs!$A$6</f>
        <v>0</v>
      </c>
      <c r="C53" t="str">
        <f t="shared" si="0"/>
        <v>0 0</v>
      </c>
      <c r="D53" t="str">
        <f>IF(Ratings!$DF$6=0,"",Ratings!$DF$6)</f>
        <v/>
      </c>
      <c r="E53" t="str">
        <f>IF(Ratings!$DG$6=0,"",Ratings!$DG$6)</f>
        <v/>
      </c>
      <c r="F53" t="str">
        <f>IF(ISERROR(INDEX(Sort!F:F,MATCH(C53,Sort!B:B,0))),"",(INDEX(Sort!F:F,MATCH(C53,Sort!B:B,0))))</f>
        <v/>
      </c>
      <c r="G53" t="str">
        <f t="shared" si="1"/>
        <v/>
      </c>
      <c r="I53" s="230">
        <f>IF(F53="Poor",Scoring!$B$9,IF(F53="Fair -",Scoring!$B$8,IF(F53="Fair",Scoring!$B$7,IF(F53="Good -",Scoring!$B$6,IF(F53="Good",Scoring!$B$5,IF(F53="Very Good",Scoring!$B$4,IF(F53="",0)))))))</f>
        <v>0</v>
      </c>
      <c r="J53" s="226">
        <f>IF(G53="Poor",Scoring!$B$9,IF(G53="Fair -",Scoring!$B$8,IF(G53="Fair",Scoring!$B$7,IF(G53="Good -",Scoring!$B$6,IF(G53="Good",Scoring!$B$5,IF(G53="Very Good",Scoring!$B$4,IF(G53="",0)))))))</f>
        <v>0</v>
      </c>
      <c r="K53" s="226">
        <f>IF(G53="Poor",Scoring!$C$9,IF(G53="Fair -",Scoring!$C$8,IF(G53="Fair",Scoring!$C$7,IF(G53="Good -",Scoring!$C$6,IF(G53="Good",Scoring!$C$5,IF(G53="Very Good",Scoring!$C$4,IF(G53="",0)))))))</f>
        <v>0</v>
      </c>
      <c r="L53" s="226">
        <f t="shared" si="8"/>
        <v>0</v>
      </c>
      <c r="M53" s="226"/>
      <c r="N53" s="226"/>
      <c r="O53" s="226"/>
      <c r="P53" s="226"/>
      <c r="Q53" s="226"/>
    </row>
    <row r="54" spans="1:17" x14ac:dyDescent="0.25">
      <c r="A54">
        <f>Targets!$A$8</f>
        <v>0</v>
      </c>
      <c r="B54">
        <f>KEAs!$A$7</f>
        <v>0</v>
      </c>
      <c r="C54" t="str">
        <f t="shared" si="0"/>
        <v>0 0</v>
      </c>
      <c r="D54" t="str">
        <f>IF(Ratings!$DF$7=0,"",Ratings!$DF$7)</f>
        <v/>
      </c>
      <c r="E54" t="str">
        <f>IF(Ratings!$DG$7=0,"",Ratings!$DG$7)</f>
        <v/>
      </c>
      <c r="F54" t="str">
        <f>IF(ISERROR(INDEX(Sort!F:F,MATCH(C54,Sort!B:B,0))),"",(INDEX(Sort!F:F,MATCH(C54,Sort!B:B,0))))</f>
        <v/>
      </c>
      <c r="G54" t="str">
        <f t="shared" si="1"/>
        <v/>
      </c>
      <c r="I54" s="230">
        <f>IF(F54="Poor",Scoring!$B$9,IF(F54="Fair -",Scoring!$B$8,IF(F54="Fair",Scoring!$B$7,IF(F54="Good -",Scoring!$B$6,IF(F54="Good",Scoring!$B$5,IF(F54="Very Good",Scoring!$B$4,IF(F54="",0)))))))</f>
        <v>0</v>
      </c>
      <c r="J54" s="226">
        <f>IF(G54="Poor",Scoring!$B$9,IF(G54="Fair -",Scoring!$B$8,IF(G54="Fair",Scoring!$B$7,IF(G54="Good -",Scoring!$B$6,IF(G54="Good",Scoring!$B$5,IF(G54="Very Good",Scoring!$B$4,IF(G54="",0)))))))</f>
        <v>0</v>
      </c>
      <c r="K54" s="226">
        <f>IF(G54="Poor",Scoring!$C$9,IF(G54="Fair -",Scoring!$C$8,IF(G54="Fair",Scoring!$C$7,IF(G54="Good -",Scoring!$C$6,IF(G54="Good",Scoring!$C$5,IF(G54="Very Good",Scoring!$C$4,IF(G54="",0)))))))</f>
        <v>0</v>
      </c>
      <c r="L54" s="226">
        <f t="shared" si="8"/>
        <v>0</v>
      </c>
      <c r="M54" s="226"/>
      <c r="N54" s="226"/>
      <c r="O54" s="226"/>
      <c r="P54" s="226"/>
      <c r="Q54" s="226"/>
    </row>
    <row r="55" spans="1:17" x14ac:dyDescent="0.25">
      <c r="A55">
        <f>Targets!$A$8</f>
        <v>0</v>
      </c>
      <c r="B55">
        <f>KEAs!$A$8</f>
        <v>0</v>
      </c>
      <c r="C55" t="str">
        <f t="shared" si="0"/>
        <v>0 0</v>
      </c>
      <c r="D55" t="str">
        <f>IF(Ratings!$DF$8=0,"",Ratings!$DF$8)</f>
        <v/>
      </c>
      <c r="E55" t="str">
        <f>IF(Ratings!$DG$8=0,"",Ratings!$DG$8)</f>
        <v/>
      </c>
      <c r="F55" t="str">
        <f>IF(ISERROR(INDEX(Sort!F:F,MATCH(C55,Sort!B:B,0))),"",(INDEX(Sort!F:F,MATCH(C55,Sort!B:B,0))))</f>
        <v/>
      </c>
      <c r="G55" t="str">
        <f t="shared" si="1"/>
        <v/>
      </c>
      <c r="I55" s="230">
        <f>IF(F55="Poor",Scoring!$B$9,IF(F55="Fair -",Scoring!$B$8,IF(F55="Fair",Scoring!$B$7,IF(F55="Good -",Scoring!$B$6,IF(F55="Good",Scoring!$B$5,IF(F55="Very Good",Scoring!$B$4,IF(F55="",0)))))))</f>
        <v>0</v>
      </c>
      <c r="J55" s="226">
        <f>IF(G55="Poor",Scoring!$B$9,IF(G55="Fair -",Scoring!$B$8,IF(G55="Fair",Scoring!$B$7,IF(G55="Good -",Scoring!$B$6,IF(G55="Good",Scoring!$B$5,IF(G55="Very Good",Scoring!$B$4,IF(G55="",0)))))))</f>
        <v>0</v>
      </c>
      <c r="K55" s="226">
        <f>IF(G55="Poor",Scoring!$C$9,IF(G55="Fair -",Scoring!$C$8,IF(G55="Fair",Scoring!$C$7,IF(G55="Good -",Scoring!$C$6,IF(G55="Good",Scoring!$C$5,IF(G55="Very Good",Scoring!$C$4,IF(G55="",0)))))))</f>
        <v>0</v>
      </c>
      <c r="L55" s="226">
        <f t="shared" si="8"/>
        <v>0</v>
      </c>
      <c r="M55" s="226"/>
      <c r="N55" s="226"/>
      <c r="O55" s="226"/>
      <c r="P55" s="226"/>
      <c r="Q55" s="226"/>
    </row>
    <row r="56" spans="1:17" x14ac:dyDescent="0.25">
      <c r="A56">
        <f>Targets!$A$8</f>
        <v>0</v>
      </c>
      <c r="B56">
        <f>KEAs!$A$9</f>
        <v>0</v>
      </c>
      <c r="C56" t="str">
        <f t="shared" si="0"/>
        <v>0 0</v>
      </c>
      <c r="D56" t="str">
        <f>IF(Ratings!$DF$9=0,"",Ratings!$DF$9)</f>
        <v/>
      </c>
      <c r="E56" t="str">
        <f>IF(Ratings!$DG$9=0,"",Ratings!$DG$9)</f>
        <v/>
      </c>
      <c r="F56" t="str">
        <f>IF(ISERROR(INDEX(Sort!F:F,MATCH(C56,Sort!B:B,0))),"",(INDEX(Sort!F:F,MATCH(C56,Sort!B:B,0))))</f>
        <v/>
      </c>
      <c r="G56" t="str">
        <f t="shared" si="1"/>
        <v/>
      </c>
      <c r="I56" s="230">
        <f>IF(F56="Poor",Scoring!$B$9,IF(F56="Fair -",Scoring!$B$8,IF(F56="Fair",Scoring!$B$7,IF(F56="Good -",Scoring!$B$6,IF(F56="Good",Scoring!$B$5,IF(F56="Very Good",Scoring!$B$4,IF(F56="",0)))))))</f>
        <v>0</v>
      </c>
      <c r="J56" s="226">
        <f>IF(G56="Poor",Scoring!$B$9,IF(G56="Fair -",Scoring!$B$8,IF(G56="Fair",Scoring!$B$7,IF(G56="Good -",Scoring!$B$6,IF(G56="Good",Scoring!$B$5,IF(G56="Very Good",Scoring!$B$4,IF(G56="",0)))))))</f>
        <v>0</v>
      </c>
      <c r="K56" s="226">
        <f>IF(G56="Poor",Scoring!$C$9,IF(G56="Fair -",Scoring!$C$8,IF(G56="Fair",Scoring!$C$7,IF(G56="Good -",Scoring!$C$6,IF(G56="Good",Scoring!$C$5,IF(G56="Very Good",Scoring!$C$4,IF(G56="",0)))))))</f>
        <v>0</v>
      </c>
      <c r="L56" s="226">
        <f t="shared" si="8"/>
        <v>0</v>
      </c>
      <c r="M56" s="226"/>
      <c r="N56" s="226"/>
      <c r="O56" s="226"/>
      <c r="P56" s="226"/>
      <c r="Q56" s="226"/>
    </row>
    <row r="57" spans="1:17" x14ac:dyDescent="0.25">
      <c r="A57" s="167">
        <f>Targets!$A$8</f>
        <v>0</v>
      </c>
      <c r="B57" s="167">
        <f>KEAs!$A$10</f>
        <v>0</v>
      </c>
      <c r="C57" s="167" t="str">
        <f t="shared" si="0"/>
        <v>0 0</v>
      </c>
      <c r="D57" s="167" t="str">
        <f>IF(Ratings!$DF$10=0,"",Ratings!$DF$10)</f>
        <v/>
      </c>
      <c r="E57" s="167" t="str">
        <f>IF(Ratings!$DG$10=0,"",Ratings!$DG$10)</f>
        <v/>
      </c>
      <c r="F57" s="167" t="str">
        <f>IF(ISERROR(INDEX(Sort!F:F,MATCH(C57,Sort!B:B,0))),"",(INDEX(Sort!F:F,MATCH(C57,Sort!B:B,0))))</f>
        <v/>
      </c>
      <c r="G57" s="167" t="str">
        <f t="shared" si="1"/>
        <v/>
      </c>
      <c r="H57" s="167"/>
      <c r="I57" s="231">
        <f>IF(F57="Poor",Scoring!$B$9,IF(F57="Fair -",Scoring!$B$8,IF(F57="Fair",Scoring!$B$7,IF(F57="Good -",Scoring!$B$6,IF(F57="Good",Scoring!$B$5,IF(F57="Very Good",Scoring!$B$4,IF(F57="",0)))))))</f>
        <v>0</v>
      </c>
      <c r="J57" s="179">
        <f>IF(G57="Poor",Scoring!$B$9,IF(G57="Fair -",Scoring!$B$8,IF(G57="Fair",Scoring!$B$7,IF(G57="Good -",Scoring!$B$6,IF(G57="Good",Scoring!$B$5,IF(G57="Very Good",Scoring!$B$4,IF(G57="",0)))))))</f>
        <v>0</v>
      </c>
      <c r="K57" s="179">
        <f>IF(G57="Poor",Scoring!$C$9,IF(G57="Fair -",Scoring!$C$8,IF(G57="Fair",Scoring!$C$7,IF(G57="Good -",Scoring!$C$6,IF(G57="Good",Scoring!$C$5,IF(G57="Very Good",Scoring!$C$4,IF(G57="",0)))))))</f>
        <v>0</v>
      </c>
      <c r="L57" s="179">
        <f t="shared" si="8"/>
        <v>0</v>
      </c>
      <c r="M57" s="179">
        <f>SUM(L50:L57)</f>
        <v>0</v>
      </c>
      <c r="N57" s="179">
        <f>SUM(K50:K57)</f>
        <v>0</v>
      </c>
      <c r="O57" s="227" t="str">
        <f>IF(M57=0,"",M57/N57)</f>
        <v/>
      </c>
      <c r="P57" s="227">
        <f>SUM(I50:I57)</f>
        <v>0</v>
      </c>
      <c r="Q57" s="179" t="str">
        <f>IF(P57=0,"",IF(O57="","",IF(O57&gt;=Scoring!$E$4,Scoring!$A$4,IF(O57&gt;=Scoring!$E$5,Scoring!$A$5,IF(O57&gt;=Scoring!$E$6,Scoring!$A$6,IF(O57&gt;=Scoring!$E$7,Scoring!$A$7,IF(O57&gt;=Scoring!$E$8,Scoring!$A$8,IF(O57&gt;=Scoring!$E$9,Scoring!$A$9))))))))</f>
        <v/>
      </c>
    </row>
    <row r="58" spans="1:17" x14ac:dyDescent="0.25">
      <c r="A58">
        <f>Targets!$A$9</f>
        <v>0</v>
      </c>
      <c r="B58" t="str">
        <f>KEAs!$A$3</f>
        <v>Flows - amount, timing, and duration of freshwater flows (surface water and/or groundwater)</v>
      </c>
      <c r="C58" t="str">
        <f t="shared" si="0"/>
        <v>0 Flows - amount, timing, and duration of freshwater flows (surface water and/or groundwater)</v>
      </c>
      <c r="D58" t="str">
        <f>IF(Ratings!$DX$3=0,"",Ratings!$DX$3)</f>
        <v/>
      </c>
      <c r="E58" t="str">
        <f>IF(Ratings!$DY$3=0,"",Ratings!$DY$3)</f>
        <v/>
      </c>
      <c r="F58" t="str">
        <f>IF(ISERROR(INDEX(Sort!F:F,MATCH(C58,Sort!B:B,0))),"",(INDEX(Sort!F:F,MATCH(C58,Sort!B:B,0))))</f>
        <v/>
      </c>
      <c r="G58" t="str">
        <f t="shared" si="1"/>
        <v/>
      </c>
      <c r="I58" s="230">
        <f>IF(F58="Poor",Scoring!$B$9,IF(F58="Fair -",Scoring!$B$8,IF(F58="Fair",Scoring!$B$7,IF(F58="Good -",Scoring!$B$6,IF(F58="Good",Scoring!$B$5,IF(F58="Very Good",Scoring!$B$4,IF(F58="",0)))))))</f>
        <v>0</v>
      </c>
      <c r="J58" s="226">
        <f>IF(G58="Poor",Scoring!$B$9,IF(G58="Fair -",Scoring!$B$8,IF(G58="Fair",Scoring!$B$7,IF(G58="Good -",Scoring!$B$6,IF(G58="Good",Scoring!$B$5,IF(G58="Very Good",Scoring!$B$4,IF(G58="",0)))))))</f>
        <v>0</v>
      </c>
      <c r="K58" s="226">
        <f>IF(G58="Poor",Scoring!$C$9,IF(G58="Fair -",Scoring!$C$8,IF(G58="Fair",Scoring!$C$7,IF(G58="Good -",Scoring!$C$6,IF(G58="Good",Scoring!$C$5,IF(G58="Very Good",Scoring!$C$4,IF(G58="",0)))))))</f>
        <v>0</v>
      </c>
      <c r="L58" s="226">
        <f>J58*K58</f>
        <v>0</v>
      </c>
      <c r="M58" s="226"/>
      <c r="N58" s="226"/>
      <c r="O58" s="226"/>
      <c r="P58" s="226"/>
      <c r="Q58" s="226"/>
    </row>
    <row r="59" spans="1:17" x14ac:dyDescent="0.25">
      <c r="A59">
        <f>Targets!$A$9</f>
        <v>0</v>
      </c>
      <c r="B59" t="str">
        <f>KEAs!$A$4</f>
        <v>KEA 2</v>
      </c>
      <c r="C59" t="str">
        <f t="shared" si="0"/>
        <v>0 KEA 2</v>
      </c>
      <c r="D59" t="str">
        <f>IF(Ratings!$DX$4=0,"",Ratings!$DX$4)</f>
        <v/>
      </c>
      <c r="E59" t="str">
        <f>IF(Ratings!$DY$4=0,"",Ratings!$DY$4)</f>
        <v/>
      </c>
      <c r="F59" t="str">
        <f>IF(ISERROR(INDEX(Sort!F:F,MATCH(C59,Sort!B:B,0))),"",(INDEX(Sort!F:F,MATCH(C59,Sort!B:B,0))))</f>
        <v/>
      </c>
      <c r="G59" t="str">
        <f t="shared" si="1"/>
        <v/>
      </c>
      <c r="I59" s="230">
        <f>IF(F59="Poor",Scoring!$B$9,IF(F59="Fair -",Scoring!$B$8,IF(F59="Fair",Scoring!$B$7,IF(F59="Good -",Scoring!$B$6,IF(F59="Good",Scoring!$B$5,IF(F59="Very Good",Scoring!$B$4,IF(F59="",0)))))))</f>
        <v>0</v>
      </c>
      <c r="J59" s="226">
        <f>IF(G59="Poor",Scoring!$B$9,IF(G59="Fair -",Scoring!$B$8,IF(G59="Fair",Scoring!$B$7,IF(G59="Good -",Scoring!$B$6,IF(G59="Good",Scoring!$B$5,IF(G59="Very Good",Scoring!$B$4,IF(G59="",0)))))))</f>
        <v>0</v>
      </c>
      <c r="K59" s="226">
        <f>IF(G59="Poor",Scoring!$C$9,IF(G59="Fair -",Scoring!$C$8,IF(G59="Fair",Scoring!$C$7,IF(G59="Good -",Scoring!$C$6,IF(G59="Good",Scoring!$C$5,IF(G59="Very Good",Scoring!$C$4,IF(G59="",0)))))))</f>
        <v>0</v>
      </c>
      <c r="L59" s="226">
        <f t="shared" ref="L59:L65" si="9">J59*K59</f>
        <v>0</v>
      </c>
      <c r="M59" s="226"/>
      <c r="N59" s="226"/>
      <c r="O59" s="226"/>
      <c r="P59" s="226"/>
      <c r="Q59" s="226"/>
    </row>
    <row r="60" spans="1:17" x14ac:dyDescent="0.25">
      <c r="A60">
        <f>Targets!$A$9</f>
        <v>0</v>
      </c>
      <c r="B60" t="str">
        <f>KEAs!$A$5</f>
        <v>KEA 3</v>
      </c>
      <c r="C60" t="str">
        <f t="shared" si="0"/>
        <v>0 KEA 3</v>
      </c>
      <c r="D60" t="str">
        <f>IF(Ratings!$DX$5=0,"",Ratings!$DX$5)</f>
        <v/>
      </c>
      <c r="E60" t="str">
        <f>IF(Ratings!$DY$5=0,"",Ratings!$DY$5)</f>
        <v/>
      </c>
      <c r="F60" t="str">
        <f>IF(ISERROR(INDEX(Sort!F:F,MATCH(C60,Sort!B:B,0))),"",(INDEX(Sort!F:F,MATCH(C60,Sort!B:B,0))))</f>
        <v/>
      </c>
      <c r="G60" t="str">
        <f t="shared" si="1"/>
        <v/>
      </c>
      <c r="I60" s="230">
        <f>IF(F60="Poor",Scoring!$B$9,IF(F60="Fair -",Scoring!$B$8,IF(F60="Fair",Scoring!$B$7,IF(F60="Good -",Scoring!$B$6,IF(F60="Good",Scoring!$B$5,IF(F60="Very Good",Scoring!$B$4,IF(F60="",0)))))))</f>
        <v>0</v>
      </c>
      <c r="J60" s="226">
        <f>IF(G60="Poor",Scoring!$B$9,IF(G60="Fair -",Scoring!$B$8,IF(G60="Fair",Scoring!$B$7,IF(G60="Good -",Scoring!$B$6,IF(G60="Good",Scoring!$B$5,IF(G60="Very Good",Scoring!$B$4,IF(G60="",0)))))))</f>
        <v>0</v>
      </c>
      <c r="K60" s="226">
        <f>IF(G60="Poor",Scoring!$C$9,IF(G60="Fair -",Scoring!$C$8,IF(G60="Fair",Scoring!$C$7,IF(G60="Good -",Scoring!$C$6,IF(G60="Good",Scoring!$C$5,IF(G60="Very Good",Scoring!$C$4,IF(G60="",0)))))))</f>
        <v>0</v>
      </c>
      <c r="L60" s="226">
        <f t="shared" si="9"/>
        <v>0</v>
      </c>
      <c r="M60" s="226"/>
      <c r="N60" s="226"/>
      <c r="O60" s="226"/>
      <c r="P60" s="226"/>
      <c r="Q60" s="226"/>
    </row>
    <row r="61" spans="1:17" x14ac:dyDescent="0.25">
      <c r="A61">
        <f>Targets!$A$9</f>
        <v>0</v>
      </c>
      <c r="B61">
        <f>KEAs!$A$6</f>
        <v>0</v>
      </c>
      <c r="C61" t="str">
        <f t="shared" si="0"/>
        <v>0 0</v>
      </c>
      <c r="D61" t="str">
        <f>IF(Ratings!$DX$6=0,"",Ratings!$DX$6)</f>
        <v/>
      </c>
      <c r="E61" t="str">
        <f>IF(Ratings!$DY$6=0,"",Ratings!$DY$6)</f>
        <v/>
      </c>
      <c r="F61" t="str">
        <f>IF(ISERROR(INDEX(Sort!F:F,MATCH(C61,Sort!B:B,0))),"",(INDEX(Sort!F:F,MATCH(C61,Sort!B:B,0))))</f>
        <v/>
      </c>
      <c r="G61" t="str">
        <f t="shared" si="1"/>
        <v/>
      </c>
      <c r="I61" s="230">
        <f>IF(F61="Poor",Scoring!$B$9,IF(F61="Fair -",Scoring!$B$8,IF(F61="Fair",Scoring!$B$7,IF(F61="Good -",Scoring!$B$6,IF(F61="Good",Scoring!$B$5,IF(F61="Very Good",Scoring!$B$4,IF(F61="",0)))))))</f>
        <v>0</v>
      </c>
      <c r="J61" s="226">
        <f>IF(G61="Poor",Scoring!$B$9,IF(G61="Fair -",Scoring!$B$8,IF(G61="Fair",Scoring!$B$7,IF(G61="Good -",Scoring!$B$6,IF(G61="Good",Scoring!$B$5,IF(G61="Very Good",Scoring!$B$4,IF(G61="",0)))))))</f>
        <v>0</v>
      </c>
      <c r="K61" s="226">
        <f>IF(G61="Poor",Scoring!$C$9,IF(G61="Fair -",Scoring!$C$8,IF(G61="Fair",Scoring!$C$7,IF(G61="Good -",Scoring!$C$6,IF(G61="Good",Scoring!$C$5,IF(G61="Very Good",Scoring!$C$4,IF(G61="",0)))))))</f>
        <v>0</v>
      </c>
      <c r="L61" s="226">
        <f t="shared" si="9"/>
        <v>0</v>
      </c>
      <c r="M61" s="226"/>
      <c r="N61" s="226"/>
      <c r="O61" s="226"/>
      <c r="P61" s="226"/>
      <c r="Q61" s="226"/>
    </row>
    <row r="62" spans="1:17" x14ac:dyDescent="0.25">
      <c r="A62">
        <f>Targets!$A$9</f>
        <v>0</v>
      </c>
      <c r="B62">
        <f>KEAs!$A$7</f>
        <v>0</v>
      </c>
      <c r="C62" t="str">
        <f t="shared" si="0"/>
        <v>0 0</v>
      </c>
      <c r="D62" t="str">
        <f>IF(Ratings!$DX$7=0,"",Ratings!$DX$7)</f>
        <v/>
      </c>
      <c r="E62" t="str">
        <f>IF(Ratings!$DY$7=0,"",Ratings!$DY$7)</f>
        <v/>
      </c>
      <c r="F62" t="str">
        <f>IF(ISERROR(INDEX(Sort!F:F,MATCH(C62,Sort!B:B,0))),"",(INDEX(Sort!F:F,MATCH(C62,Sort!B:B,0))))</f>
        <v/>
      </c>
      <c r="G62" t="str">
        <f t="shared" si="1"/>
        <v/>
      </c>
      <c r="I62" s="230">
        <f>IF(F62="Poor",Scoring!$B$9,IF(F62="Fair -",Scoring!$B$8,IF(F62="Fair",Scoring!$B$7,IF(F62="Good -",Scoring!$B$6,IF(F62="Good",Scoring!$B$5,IF(F62="Very Good",Scoring!$B$4,IF(F62="",0)))))))</f>
        <v>0</v>
      </c>
      <c r="J62" s="226">
        <f>IF(G62="Poor",Scoring!$B$9,IF(G62="Fair -",Scoring!$B$8,IF(G62="Fair",Scoring!$B$7,IF(G62="Good -",Scoring!$B$6,IF(G62="Good",Scoring!$B$5,IF(G62="Very Good",Scoring!$B$4,IF(G62="",0)))))))</f>
        <v>0</v>
      </c>
      <c r="K62" s="226">
        <f>IF(G62="Poor",Scoring!$C$9,IF(G62="Fair -",Scoring!$C$8,IF(G62="Fair",Scoring!$C$7,IF(G62="Good -",Scoring!$C$6,IF(G62="Good",Scoring!$C$5,IF(G62="Very Good",Scoring!$C$4,IF(G62="",0)))))))</f>
        <v>0</v>
      </c>
      <c r="L62" s="226">
        <f t="shared" si="9"/>
        <v>0</v>
      </c>
      <c r="M62" s="226"/>
      <c r="N62" s="226"/>
      <c r="O62" s="226"/>
      <c r="P62" s="226"/>
      <c r="Q62" s="226"/>
    </row>
    <row r="63" spans="1:17" x14ac:dyDescent="0.25">
      <c r="A63">
        <f>Targets!$A$9</f>
        <v>0</v>
      </c>
      <c r="B63">
        <f>KEAs!$A$8</f>
        <v>0</v>
      </c>
      <c r="C63" t="str">
        <f t="shared" si="0"/>
        <v>0 0</v>
      </c>
      <c r="D63" t="str">
        <f>IF(Ratings!$DX$8=0,"",Ratings!$DX$8)</f>
        <v/>
      </c>
      <c r="E63" t="str">
        <f>IF(Ratings!$DY$8=0,"",Ratings!$DY$8)</f>
        <v/>
      </c>
      <c r="F63" t="str">
        <f>IF(ISERROR(INDEX(Sort!F:F,MATCH(C63,Sort!B:B,0))),"",(INDEX(Sort!F:F,MATCH(C63,Sort!B:B,0))))</f>
        <v/>
      </c>
      <c r="G63" t="str">
        <f t="shared" si="1"/>
        <v/>
      </c>
      <c r="I63" s="230">
        <f>IF(F63="Poor",Scoring!$B$9,IF(F63="Fair -",Scoring!$B$8,IF(F63="Fair",Scoring!$B$7,IF(F63="Good -",Scoring!$B$6,IF(F63="Good",Scoring!$B$5,IF(F63="Very Good",Scoring!$B$4,IF(F63="",0)))))))</f>
        <v>0</v>
      </c>
      <c r="J63" s="226">
        <f>IF(G63="Poor",Scoring!$B$9,IF(G63="Fair -",Scoring!$B$8,IF(G63="Fair",Scoring!$B$7,IF(G63="Good -",Scoring!$B$6,IF(G63="Good",Scoring!$B$5,IF(G63="Very Good",Scoring!$B$4,IF(G63="",0)))))))</f>
        <v>0</v>
      </c>
      <c r="K63" s="226">
        <f>IF(G63="Poor",Scoring!$C$9,IF(G63="Fair -",Scoring!$C$8,IF(G63="Fair",Scoring!$C$7,IF(G63="Good -",Scoring!$C$6,IF(G63="Good",Scoring!$C$5,IF(G63="Very Good",Scoring!$C$4,IF(G63="",0)))))))</f>
        <v>0</v>
      </c>
      <c r="L63" s="226">
        <f t="shared" si="9"/>
        <v>0</v>
      </c>
      <c r="M63" s="226"/>
      <c r="N63" s="226"/>
      <c r="O63" s="226"/>
      <c r="P63" s="226"/>
      <c r="Q63" s="226"/>
    </row>
    <row r="64" spans="1:17" x14ac:dyDescent="0.25">
      <c r="A64">
        <f>Targets!$A$9</f>
        <v>0</v>
      </c>
      <c r="B64">
        <f>KEAs!$A$9</f>
        <v>0</v>
      </c>
      <c r="C64" t="str">
        <f t="shared" si="0"/>
        <v>0 0</v>
      </c>
      <c r="D64" t="str">
        <f>IF(Ratings!$DX$9=0,"",Ratings!$DX$9)</f>
        <v/>
      </c>
      <c r="E64" t="str">
        <f>IF(Ratings!$DY$9=0,"",Ratings!$DY$9)</f>
        <v/>
      </c>
      <c r="F64" t="str">
        <f>IF(ISERROR(INDEX(Sort!F:F,MATCH(C64,Sort!B:B,0))),"",(INDEX(Sort!F:F,MATCH(C64,Sort!B:B,0))))</f>
        <v/>
      </c>
      <c r="G64" t="str">
        <f t="shared" si="1"/>
        <v/>
      </c>
      <c r="I64" s="230">
        <f>IF(F64="Poor",Scoring!$B$9,IF(F64="Fair -",Scoring!$B$8,IF(F64="Fair",Scoring!$B$7,IF(F64="Good -",Scoring!$B$6,IF(F64="Good",Scoring!$B$5,IF(F64="Very Good",Scoring!$B$4,IF(F64="",0)))))))</f>
        <v>0</v>
      </c>
      <c r="J64" s="226">
        <f>IF(G64="Poor",Scoring!$B$9,IF(G64="Fair -",Scoring!$B$8,IF(G64="Fair",Scoring!$B$7,IF(G64="Good -",Scoring!$B$6,IF(G64="Good",Scoring!$B$5,IF(G64="Very Good",Scoring!$B$4,IF(G64="",0)))))))</f>
        <v>0</v>
      </c>
      <c r="K64" s="226">
        <f>IF(G64="Poor",Scoring!$C$9,IF(G64="Fair -",Scoring!$C$8,IF(G64="Fair",Scoring!$C$7,IF(G64="Good -",Scoring!$C$6,IF(G64="Good",Scoring!$C$5,IF(G64="Very Good",Scoring!$C$4,IF(G64="",0)))))))</f>
        <v>0</v>
      </c>
      <c r="L64" s="226">
        <f t="shared" si="9"/>
        <v>0</v>
      </c>
      <c r="M64" s="226"/>
      <c r="N64" s="226"/>
      <c r="O64" s="226"/>
      <c r="P64" s="226"/>
      <c r="Q64" s="226"/>
    </row>
    <row r="65" spans="1:17" x14ac:dyDescent="0.25">
      <c r="A65" s="167">
        <f>Targets!$A$9</f>
        <v>0</v>
      </c>
      <c r="B65" s="167">
        <f>KEAs!$A$10</f>
        <v>0</v>
      </c>
      <c r="C65" s="167" t="str">
        <f t="shared" si="0"/>
        <v>0 0</v>
      </c>
      <c r="D65" s="167" t="str">
        <f>IF(Ratings!$DX$10=0,"",Ratings!$DX$10)</f>
        <v/>
      </c>
      <c r="E65" s="167" t="str">
        <f>IF(Ratings!$DY$10=0,"",Ratings!$DY$10)</f>
        <v/>
      </c>
      <c r="F65" s="167" t="str">
        <f>IF(ISERROR(INDEX(Sort!F:F,MATCH(C65,Sort!B:B,0))),"",(INDEX(Sort!F:F,MATCH(C65,Sort!B:B,0))))</f>
        <v/>
      </c>
      <c r="G65" s="167" t="str">
        <f t="shared" si="1"/>
        <v/>
      </c>
      <c r="H65" s="167"/>
      <c r="I65" s="231">
        <f>IF(F65="Poor",Scoring!$B$9,IF(F65="Fair -",Scoring!$B$8,IF(F65="Fair",Scoring!$B$7,IF(F65="Good -",Scoring!$B$6,IF(F65="Good",Scoring!$B$5,IF(F65="Very Good",Scoring!$B$4,IF(F65="",0)))))))</f>
        <v>0</v>
      </c>
      <c r="J65" s="179">
        <f>IF(G65="Poor",Scoring!$B$9,IF(G65="Fair -",Scoring!$B$8,IF(G65="Fair",Scoring!$B$7,IF(G65="Good -",Scoring!$B$6,IF(G65="Good",Scoring!$B$5,IF(G65="Very Good",Scoring!$B$4,IF(G65="",0)))))))</f>
        <v>0</v>
      </c>
      <c r="K65" s="179">
        <f>IF(G65="Poor",Scoring!$C$9,IF(G65="Fair -",Scoring!$C$8,IF(G65="Fair",Scoring!$C$7,IF(G65="Good -",Scoring!$C$6,IF(G65="Good",Scoring!$C$5,IF(G65="Very Good",Scoring!$C$4,IF(G65="",0)))))))</f>
        <v>0</v>
      </c>
      <c r="L65" s="179">
        <f t="shared" si="9"/>
        <v>0</v>
      </c>
      <c r="M65" s="179">
        <f>SUM(L58:L65)</f>
        <v>0</v>
      </c>
      <c r="N65" s="179">
        <f>SUM(K58:K65)</f>
        <v>0</v>
      </c>
      <c r="O65" s="227" t="str">
        <f>IF(M65=0,"",M65/N65)</f>
        <v/>
      </c>
      <c r="P65" s="227">
        <f>SUM(I58:I65)</f>
        <v>0</v>
      </c>
      <c r="Q65" s="179" t="str">
        <f>IF(P65=0,"",IF(O65="","",IF(O65&gt;=Scoring!$E$4,Scoring!$A$4,IF(O65&gt;=Scoring!$E$5,Scoring!$A$5,IF(O65&gt;=Scoring!$E$6,Scoring!$A$6,IF(O65&gt;=Scoring!$E$7,Scoring!$A$7,IF(O65&gt;=Scoring!$E$8,Scoring!$A$8,IF(O65&gt;=Scoring!$E$9,Scoring!$A$9))))))))</f>
        <v/>
      </c>
    </row>
    <row r="66" spans="1:17" x14ac:dyDescent="0.25">
      <c r="A66">
        <f>Targets!$A$10</f>
        <v>0</v>
      </c>
      <c r="B66" t="str">
        <f>KEAs!$A$3</f>
        <v>Flows - amount, timing, and duration of freshwater flows (surface water and/or groundwater)</v>
      </c>
      <c r="C66" t="str">
        <f t="shared" si="0"/>
        <v>0 Flows - amount, timing, and duration of freshwater flows (surface water and/or groundwater)</v>
      </c>
      <c r="D66" t="str">
        <f>IF(Ratings!$EP$3=0,"",Ratings!$EP$3)</f>
        <v/>
      </c>
      <c r="E66" t="str">
        <f>IF(Ratings!$EQ$3=0,"",Ratings!$EQ$3)</f>
        <v/>
      </c>
      <c r="F66" t="str">
        <f>IF(ISERROR(INDEX(Sort!F:F,MATCH(C66,Sort!B:B,0))),"",(INDEX(Sort!F:F,MATCH(C66,Sort!B:B,0))))</f>
        <v/>
      </c>
      <c r="G66" t="str">
        <f t="shared" si="1"/>
        <v/>
      </c>
      <c r="I66" s="230">
        <f>IF(F66="Poor",Scoring!$B$9,IF(F66="Fair -",Scoring!$B$8,IF(F66="Fair",Scoring!$B$7,IF(F66="Good -",Scoring!$B$6,IF(F66="Good",Scoring!$B$5,IF(F66="Very Good",Scoring!$B$4,IF(F66="",0)))))))</f>
        <v>0</v>
      </c>
      <c r="J66" s="226">
        <f>IF(G66="Poor",Scoring!$B$9,IF(G66="Fair -",Scoring!$B$8,IF(G66="Fair",Scoring!$B$7,IF(G66="Good -",Scoring!$B$6,IF(G66="Good",Scoring!$B$5,IF(G66="Very Good",Scoring!$B$4,IF(G66="",0)))))))</f>
        <v>0</v>
      </c>
      <c r="K66" s="226">
        <f>IF(G66="Poor",Scoring!$C$9,IF(G66="Fair -",Scoring!$C$8,IF(G66="Fair",Scoring!$C$7,IF(G66="Good -",Scoring!$C$6,IF(G66="Good",Scoring!$C$5,IF(G66="Very Good",Scoring!$C$4,IF(G66="",0)))))))</f>
        <v>0</v>
      </c>
      <c r="L66" s="226">
        <f>J66*K66</f>
        <v>0</v>
      </c>
      <c r="M66" s="226"/>
      <c r="N66" s="226"/>
      <c r="O66" s="226"/>
      <c r="P66" s="226"/>
      <c r="Q66" s="226"/>
    </row>
    <row r="67" spans="1:17" x14ac:dyDescent="0.25">
      <c r="A67">
        <f>Targets!$A$10</f>
        <v>0</v>
      </c>
      <c r="B67" t="str">
        <f>KEAs!$A$4</f>
        <v>KEA 2</v>
      </c>
      <c r="C67" t="str">
        <f t="shared" ref="C67:C97" si="10">A67&amp;" "&amp;B67</f>
        <v>0 KEA 2</v>
      </c>
      <c r="D67" t="str">
        <f>IF(Ratings!$EP$4=0,"",Ratings!$EP$4)</f>
        <v/>
      </c>
      <c r="E67" t="str">
        <f>IF(Ratings!$EQ$4=0,"",Ratings!$EQ$4)</f>
        <v/>
      </c>
      <c r="F67" t="str">
        <f>IF(ISERROR(INDEX(Sort!F:F,MATCH(C67,Sort!B:B,0))),"",(INDEX(Sort!F:F,MATCH(C67,Sort!B:B,0))))</f>
        <v/>
      </c>
      <c r="G67" t="str">
        <f t="shared" ref="G67:G97" si="11">IF(F67="",E67,F67)</f>
        <v/>
      </c>
      <c r="I67" s="230">
        <f>IF(F67="Poor",Scoring!$B$9,IF(F67="Fair -",Scoring!$B$8,IF(F67="Fair",Scoring!$B$7,IF(F67="Good -",Scoring!$B$6,IF(F67="Good",Scoring!$B$5,IF(F67="Very Good",Scoring!$B$4,IF(F67="",0)))))))</f>
        <v>0</v>
      </c>
      <c r="J67" s="226">
        <f>IF(G67="Poor",Scoring!$B$9,IF(G67="Fair -",Scoring!$B$8,IF(G67="Fair",Scoring!$B$7,IF(G67="Good -",Scoring!$B$6,IF(G67="Good",Scoring!$B$5,IF(G67="Very Good",Scoring!$B$4,IF(G67="",0)))))))</f>
        <v>0</v>
      </c>
      <c r="K67" s="226">
        <f>IF(G67="Poor",Scoring!$C$9,IF(G67="Fair -",Scoring!$C$8,IF(G67="Fair",Scoring!$C$7,IF(G67="Good -",Scoring!$C$6,IF(G67="Good",Scoring!$C$5,IF(G67="Very Good",Scoring!$C$4,IF(G67="",0)))))))</f>
        <v>0</v>
      </c>
      <c r="L67" s="226">
        <f t="shared" ref="L67:L73" si="12">J67*K67</f>
        <v>0</v>
      </c>
      <c r="M67" s="226"/>
      <c r="N67" s="226"/>
      <c r="O67" s="226"/>
      <c r="P67" s="226"/>
      <c r="Q67" s="226"/>
    </row>
    <row r="68" spans="1:17" x14ac:dyDescent="0.25">
      <c r="A68">
        <f>Targets!$A$10</f>
        <v>0</v>
      </c>
      <c r="B68" t="str">
        <f>KEAs!$A$5</f>
        <v>KEA 3</v>
      </c>
      <c r="C68" t="str">
        <f t="shared" si="10"/>
        <v>0 KEA 3</v>
      </c>
      <c r="D68" t="str">
        <f>IF(Ratings!$EP$5=0,"",Ratings!$EP$5)</f>
        <v/>
      </c>
      <c r="E68" t="str">
        <f>IF(Ratings!$EQ$5=0,"",Ratings!$EQ$5)</f>
        <v/>
      </c>
      <c r="F68" t="str">
        <f>IF(ISERROR(INDEX(Sort!F:F,MATCH(C68,Sort!B:B,0))),"",(INDEX(Sort!F:F,MATCH(C68,Sort!B:B,0))))</f>
        <v/>
      </c>
      <c r="G68" t="str">
        <f t="shared" si="11"/>
        <v/>
      </c>
      <c r="I68" s="230">
        <f>IF(F68="Poor",Scoring!$B$9,IF(F68="Fair -",Scoring!$B$8,IF(F68="Fair",Scoring!$B$7,IF(F68="Good -",Scoring!$B$6,IF(F68="Good",Scoring!$B$5,IF(F68="Very Good",Scoring!$B$4,IF(F68="",0)))))))</f>
        <v>0</v>
      </c>
      <c r="J68" s="226">
        <f>IF(G68="Poor",Scoring!$B$9,IF(G68="Fair -",Scoring!$B$8,IF(G68="Fair",Scoring!$B$7,IF(G68="Good -",Scoring!$B$6,IF(G68="Good",Scoring!$B$5,IF(G68="Very Good",Scoring!$B$4,IF(G68="",0)))))))</f>
        <v>0</v>
      </c>
      <c r="K68" s="226">
        <f>IF(G68="Poor",Scoring!$C$9,IF(G68="Fair -",Scoring!$C$8,IF(G68="Fair",Scoring!$C$7,IF(G68="Good -",Scoring!$C$6,IF(G68="Good",Scoring!$C$5,IF(G68="Very Good",Scoring!$C$4,IF(G68="",0)))))))</f>
        <v>0</v>
      </c>
      <c r="L68" s="226">
        <f t="shared" si="12"/>
        <v>0</v>
      </c>
      <c r="M68" s="226"/>
      <c r="N68" s="226"/>
      <c r="O68" s="226"/>
      <c r="P68" s="226"/>
      <c r="Q68" s="226"/>
    </row>
    <row r="69" spans="1:17" x14ac:dyDescent="0.25">
      <c r="A69">
        <f>Targets!$A$10</f>
        <v>0</v>
      </c>
      <c r="B69">
        <f>KEAs!$A$6</f>
        <v>0</v>
      </c>
      <c r="C69" t="str">
        <f t="shared" si="10"/>
        <v>0 0</v>
      </c>
      <c r="D69" t="str">
        <f>IF(Ratings!$EP$6=0,"",Ratings!$EP$6)</f>
        <v/>
      </c>
      <c r="E69" t="str">
        <f>IF(Ratings!$EQ$6=0,"",Ratings!$EQ$6)</f>
        <v/>
      </c>
      <c r="F69" t="str">
        <f>IF(ISERROR(INDEX(Sort!F:F,MATCH(C69,Sort!B:B,0))),"",(INDEX(Sort!F:F,MATCH(C69,Sort!B:B,0))))</f>
        <v/>
      </c>
      <c r="G69" t="str">
        <f t="shared" si="11"/>
        <v/>
      </c>
      <c r="I69" s="230">
        <f>IF(F69="Poor",Scoring!$B$9,IF(F69="Fair -",Scoring!$B$8,IF(F69="Fair",Scoring!$B$7,IF(F69="Good -",Scoring!$B$6,IF(F69="Good",Scoring!$B$5,IF(F69="Very Good",Scoring!$B$4,IF(F69="",0)))))))</f>
        <v>0</v>
      </c>
      <c r="J69" s="226">
        <f>IF(G69="Poor",Scoring!$B$9,IF(G69="Fair -",Scoring!$B$8,IF(G69="Fair",Scoring!$B$7,IF(G69="Good -",Scoring!$B$6,IF(G69="Good",Scoring!$B$5,IF(G69="Very Good",Scoring!$B$4,IF(G69="",0)))))))</f>
        <v>0</v>
      </c>
      <c r="K69" s="226">
        <f>IF(G69="Poor",Scoring!$C$9,IF(G69="Fair -",Scoring!$C$8,IF(G69="Fair",Scoring!$C$7,IF(G69="Good -",Scoring!$C$6,IF(G69="Good",Scoring!$C$5,IF(G69="Very Good",Scoring!$C$4,IF(G69="",0)))))))</f>
        <v>0</v>
      </c>
      <c r="L69" s="226">
        <f t="shared" si="12"/>
        <v>0</v>
      </c>
      <c r="M69" s="226"/>
      <c r="N69" s="226"/>
      <c r="O69" s="226"/>
      <c r="P69" s="226"/>
      <c r="Q69" s="226"/>
    </row>
    <row r="70" spans="1:17" x14ac:dyDescent="0.25">
      <c r="A70">
        <f>Targets!$A$10</f>
        <v>0</v>
      </c>
      <c r="B70">
        <f>KEAs!$A$7</f>
        <v>0</v>
      </c>
      <c r="C70" t="str">
        <f t="shared" si="10"/>
        <v>0 0</v>
      </c>
      <c r="D70" t="str">
        <f>IF(Ratings!$EP$7=0,"",Ratings!$EP$7)</f>
        <v/>
      </c>
      <c r="E70" t="str">
        <f>IF(Ratings!$EQ$7=0,"",Ratings!$EQ$7)</f>
        <v/>
      </c>
      <c r="F70" t="str">
        <f>IF(ISERROR(INDEX(Sort!F:F,MATCH(C70,Sort!B:B,0))),"",(INDEX(Sort!F:F,MATCH(C70,Sort!B:B,0))))</f>
        <v/>
      </c>
      <c r="G70" t="str">
        <f t="shared" si="11"/>
        <v/>
      </c>
      <c r="I70" s="230">
        <f>IF(F70="Poor",Scoring!$B$9,IF(F70="Fair -",Scoring!$B$8,IF(F70="Fair",Scoring!$B$7,IF(F70="Good -",Scoring!$B$6,IF(F70="Good",Scoring!$B$5,IF(F70="Very Good",Scoring!$B$4,IF(F70="",0)))))))</f>
        <v>0</v>
      </c>
      <c r="J70" s="226">
        <f>IF(G70="Poor",Scoring!$B$9,IF(G70="Fair -",Scoring!$B$8,IF(G70="Fair",Scoring!$B$7,IF(G70="Good -",Scoring!$B$6,IF(G70="Good",Scoring!$B$5,IF(G70="Very Good",Scoring!$B$4,IF(G70="",0)))))))</f>
        <v>0</v>
      </c>
      <c r="K70" s="226">
        <f>IF(G70="Poor",Scoring!$C$9,IF(G70="Fair -",Scoring!$C$8,IF(G70="Fair",Scoring!$C$7,IF(G70="Good -",Scoring!$C$6,IF(G70="Good",Scoring!$C$5,IF(G70="Very Good",Scoring!$C$4,IF(G70="",0)))))))</f>
        <v>0</v>
      </c>
      <c r="L70" s="226">
        <f t="shared" si="12"/>
        <v>0</v>
      </c>
      <c r="M70" s="226"/>
      <c r="N70" s="226"/>
      <c r="O70" s="226"/>
      <c r="P70" s="226"/>
      <c r="Q70" s="226"/>
    </row>
    <row r="71" spans="1:17" x14ac:dyDescent="0.25">
      <c r="A71">
        <f>Targets!$A$10</f>
        <v>0</v>
      </c>
      <c r="B71">
        <f>KEAs!$A$8</f>
        <v>0</v>
      </c>
      <c r="C71" t="str">
        <f t="shared" si="10"/>
        <v>0 0</v>
      </c>
      <c r="D71" t="str">
        <f>IF(Ratings!$EP$8=0,"",Ratings!$EP$8)</f>
        <v/>
      </c>
      <c r="E71" t="str">
        <f>IF(Ratings!$EQ$8=0,"",Ratings!$EQ$8)</f>
        <v/>
      </c>
      <c r="F71" t="str">
        <f>IF(ISERROR(INDEX(Sort!F:F,MATCH(C71,Sort!B:B,0))),"",(INDEX(Sort!F:F,MATCH(C71,Sort!B:B,0))))</f>
        <v/>
      </c>
      <c r="G71" t="str">
        <f t="shared" si="11"/>
        <v/>
      </c>
      <c r="I71" s="230">
        <f>IF(F71="Poor",Scoring!$B$9,IF(F71="Fair -",Scoring!$B$8,IF(F71="Fair",Scoring!$B$7,IF(F71="Good -",Scoring!$B$6,IF(F71="Good",Scoring!$B$5,IF(F71="Very Good",Scoring!$B$4,IF(F71="",0)))))))</f>
        <v>0</v>
      </c>
      <c r="J71" s="226">
        <f>IF(G71="Poor",Scoring!$B$9,IF(G71="Fair -",Scoring!$B$8,IF(G71="Fair",Scoring!$B$7,IF(G71="Good -",Scoring!$B$6,IF(G71="Good",Scoring!$B$5,IF(G71="Very Good",Scoring!$B$4,IF(G71="",0)))))))</f>
        <v>0</v>
      </c>
      <c r="K71" s="226">
        <f>IF(G71="Poor",Scoring!$C$9,IF(G71="Fair -",Scoring!$C$8,IF(G71="Fair",Scoring!$C$7,IF(G71="Good -",Scoring!$C$6,IF(G71="Good",Scoring!$C$5,IF(G71="Very Good",Scoring!$C$4,IF(G71="",0)))))))</f>
        <v>0</v>
      </c>
      <c r="L71" s="226">
        <f t="shared" si="12"/>
        <v>0</v>
      </c>
      <c r="M71" s="226"/>
      <c r="N71" s="226"/>
      <c r="O71" s="226"/>
      <c r="P71" s="226"/>
      <c r="Q71" s="226"/>
    </row>
    <row r="72" spans="1:17" x14ac:dyDescent="0.25">
      <c r="A72">
        <f>Targets!$A$10</f>
        <v>0</v>
      </c>
      <c r="B72">
        <f>KEAs!$A$9</f>
        <v>0</v>
      </c>
      <c r="C72" t="str">
        <f t="shared" si="10"/>
        <v>0 0</v>
      </c>
      <c r="D72" t="str">
        <f>IF(Ratings!$EP$9=0,"",Ratings!$EP$9)</f>
        <v/>
      </c>
      <c r="E72" t="str">
        <f>IF(Ratings!$EQ$9=0,"",Ratings!$EQ$9)</f>
        <v/>
      </c>
      <c r="F72" t="str">
        <f>IF(ISERROR(INDEX(Sort!F:F,MATCH(C72,Sort!B:B,0))),"",(INDEX(Sort!F:F,MATCH(C72,Sort!B:B,0))))</f>
        <v/>
      </c>
      <c r="G72" t="str">
        <f t="shared" si="11"/>
        <v/>
      </c>
      <c r="I72" s="230">
        <f>IF(F72="Poor",Scoring!$B$9,IF(F72="Fair -",Scoring!$B$8,IF(F72="Fair",Scoring!$B$7,IF(F72="Good -",Scoring!$B$6,IF(F72="Good",Scoring!$B$5,IF(F72="Very Good",Scoring!$B$4,IF(F72="",0)))))))</f>
        <v>0</v>
      </c>
      <c r="J72" s="226">
        <f>IF(G72="Poor",Scoring!$B$9,IF(G72="Fair -",Scoring!$B$8,IF(G72="Fair",Scoring!$B$7,IF(G72="Good -",Scoring!$B$6,IF(G72="Good",Scoring!$B$5,IF(G72="Very Good",Scoring!$B$4,IF(G72="",0)))))))</f>
        <v>0</v>
      </c>
      <c r="K72" s="226">
        <f>IF(G72="Poor",Scoring!$C$9,IF(G72="Fair -",Scoring!$C$8,IF(G72="Fair",Scoring!$C$7,IF(G72="Good -",Scoring!$C$6,IF(G72="Good",Scoring!$C$5,IF(G72="Very Good",Scoring!$C$4,IF(G72="",0)))))))</f>
        <v>0</v>
      </c>
      <c r="L72" s="226">
        <f t="shared" si="12"/>
        <v>0</v>
      </c>
      <c r="M72" s="226"/>
      <c r="N72" s="226"/>
      <c r="O72" s="226"/>
      <c r="P72" s="226"/>
      <c r="Q72" s="226"/>
    </row>
    <row r="73" spans="1:17" x14ac:dyDescent="0.25">
      <c r="A73" s="167">
        <f>Targets!$A$10</f>
        <v>0</v>
      </c>
      <c r="B73" s="167">
        <f>KEAs!$A$10</f>
        <v>0</v>
      </c>
      <c r="C73" s="167" t="str">
        <f t="shared" si="10"/>
        <v>0 0</v>
      </c>
      <c r="D73" s="167" t="str">
        <f>IF(Ratings!$EP$10=0,"",Ratings!$EP$10)</f>
        <v/>
      </c>
      <c r="E73" s="167" t="str">
        <f>IF(Ratings!$EQ$10=0,"",Ratings!$EQ$10)</f>
        <v/>
      </c>
      <c r="F73" s="167" t="str">
        <f>IF(ISERROR(INDEX(Sort!F:F,MATCH(C73,Sort!B:B,0))),"",(INDEX(Sort!F:F,MATCH(C73,Sort!B:B,0))))</f>
        <v/>
      </c>
      <c r="G73" s="167" t="str">
        <f t="shared" si="11"/>
        <v/>
      </c>
      <c r="H73" s="167"/>
      <c r="I73" s="231">
        <f>IF(F73="Poor",Scoring!$B$9,IF(F73="Fair -",Scoring!$B$8,IF(F73="Fair",Scoring!$B$7,IF(F73="Good -",Scoring!$B$6,IF(F73="Good",Scoring!$B$5,IF(F73="Very Good",Scoring!$B$4,IF(F73="",0)))))))</f>
        <v>0</v>
      </c>
      <c r="J73" s="179">
        <f>IF(G73="Poor",Scoring!$B$9,IF(G73="Fair -",Scoring!$B$8,IF(G73="Fair",Scoring!$B$7,IF(G73="Good -",Scoring!$B$6,IF(G73="Good",Scoring!$B$5,IF(G73="Very Good",Scoring!$B$4,IF(G73="",0)))))))</f>
        <v>0</v>
      </c>
      <c r="K73" s="179">
        <f>IF(G73="Poor",Scoring!$C$9,IF(G73="Fair -",Scoring!$C$8,IF(G73="Fair",Scoring!$C$7,IF(G73="Good -",Scoring!$C$6,IF(G73="Good",Scoring!$C$5,IF(G73="Very Good",Scoring!$C$4,IF(G73="",0)))))))</f>
        <v>0</v>
      </c>
      <c r="L73" s="179">
        <f t="shared" si="12"/>
        <v>0</v>
      </c>
      <c r="M73" s="179">
        <f>SUM(L66:L73)</f>
        <v>0</v>
      </c>
      <c r="N73" s="179">
        <f>SUM(K66:K73)</f>
        <v>0</v>
      </c>
      <c r="O73" s="227" t="str">
        <f>IF(M73=0,"",M73/N73)</f>
        <v/>
      </c>
      <c r="P73" s="227">
        <f>SUM(I66:I73)</f>
        <v>0</v>
      </c>
      <c r="Q73" s="179" t="str">
        <f>IF(P73=0,"",IF(O73="","",IF(O73&gt;=Scoring!$E$4,Scoring!$A$4,IF(O73&gt;=Scoring!$E$5,Scoring!$A$5,IF(O73&gt;=Scoring!$E$6,Scoring!$A$6,IF(O73&gt;=Scoring!$E$7,Scoring!$A$7,IF(O73&gt;=Scoring!$E$8,Scoring!$A$8,IF(O73&gt;=Scoring!$E$9,Scoring!$A$9))))))))</f>
        <v/>
      </c>
    </row>
    <row r="74" spans="1:17" x14ac:dyDescent="0.25">
      <c r="A74">
        <f>Targets!$A$11</f>
        <v>0</v>
      </c>
      <c r="B74" t="str">
        <f>KEAs!$A$3</f>
        <v>Flows - amount, timing, and duration of freshwater flows (surface water and/or groundwater)</v>
      </c>
      <c r="C74" t="str">
        <f t="shared" si="10"/>
        <v>0 Flows - amount, timing, and duration of freshwater flows (surface water and/or groundwater)</v>
      </c>
      <c r="D74" t="str">
        <f>IF(Ratings!$FH$3=0,"",Ratings!$FH$3)</f>
        <v/>
      </c>
      <c r="E74" t="str">
        <f>IF(Ratings!$FI$3=0,"",Ratings!$FI$3)</f>
        <v/>
      </c>
      <c r="F74" t="str">
        <f>IF(ISERROR(INDEX(Sort!F:F,MATCH(C74,Sort!B:B,0))),"",(INDEX(Sort!F:F,MATCH(C74,Sort!B:B,0))))</f>
        <v/>
      </c>
      <c r="G74" t="str">
        <f t="shared" si="11"/>
        <v/>
      </c>
      <c r="I74" s="230">
        <f>IF(F74="Poor",Scoring!$B$9,IF(F74="Fair -",Scoring!$B$8,IF(F74="Fair",Scoring!$B$7,IF(F74="Good -",Scoring!$B$6,IF(F74="Good",Scoring!$B$5,IF(F74="Very Good",Scoring!$B$4,IF(F74="",0)))))))</f>
        <v>0</v>
      </c>
      <c r="J74" s="226">
        <f>IF(G74="Poor",Scoring!$B$9,IF(G74="Fair -",Scoring!$B$8,IF(G74="Fair",Scoring!$B$7,IF(G74="Good -",Scoring!$B$6,IF(G74="Good",Scoring!$B$5,IF(G74="Very Good",Scoring!$B$4,IF(G74="",0)))))))</f>
        <v>0</v>
      </c>
      <c r="K74" s="226">
        <f>IF(G74="Poor",Scoring!$C$9,IF(G74="Fair -",Scoring!$C$8,IF(G74="Fair",Scoring!$C$7,IF(G74="Good -",Scoring!$C$6,IF(G74="Good",Scoring!$C$5,IF(G74="Very Good",Scoring!$C$4,IF(G74="",0)))))))</f>
        <v>0</v>
      </c>
      <c r="L74" s="226">
        <f>J74*K74</f>
        <v>0</v>
      </c>
      <c r="M74" s="226"/>
      <c r="N74" s="226"/>
      <c r="O74" s="226"/>
      <c r="P74" s="226"/>
      <c r="Q74" s="226"/>
    </row>
    <row r="75" spans="1:17" x14ac:dyDescent="0.25">
      <c r="A75">
        <f>Targets!$A$11</f>
        <v>0</v>
      </c>
      <c r="B75" t="str">
        <f>KEAs!$A$4</f>
        <v>KEA 2</v>
      </c>
      <c r="C75" t="str">
        <f t="shared" si="10"/>
        <v>0 KEA 2</v>
      </c>
      <c r="D75" t="str">
        <f>IF(Ratings!$FH$4=0,"",Ratings!$FH$4)</f>
        <v/>
      </c>
      <c r="E75" t="str">
        <f>IF(Ratings!$FI$4=0,"",Ratings!$FI$4)</f>
        <v/>
      </c>
      <c r="F75" t="str">
        <f>IF(ISERROR(INDEX(Sort!F:F,MATCH(C75,Sort!B:B,0))),"",(INDEX(Sort!F:F,MATCH(C75,Sort!B:B,0))))</f>
        <v/>
      </c>
      <c r="G75" t="str">
        <f t="shared" si="11"/>
        <v/>
      </c>
      <c r="I75" s="230">
        <f>IF(F75="Poor",Scoring!$B$9,IF(F75="Fair -",Scoring!$B$8,IF(F75="Fair",Scoring!$B$7,IF(F75="Good -",Scoring!$B$6,IF(F75="Good",Scoring!$B$5,IF(F75="Very Good",Scoring!$B$4,IF(F75="",0)))))))</f>
        <v>0</v>
      </c>
      <c r="J75" s="226">
        <f>IF(G75="Poor",Scoring!$B$9,IF(G75="Fair -",Scoring!$B$8,IF(G75="Fair",Scoring!$B$7,IF(G75="Good -",Scoring!$B$6,IF(G75="Good",Scoring!$B$5,IF(G75="Very Good",Scoring!$B$4,IF(G75="",0)))))))</f>
        <v>0</v>
      </c>
      <c r="K75" s="226">
        <f>IF(G75="Poor",Scoring!$C$9,IF(G75="Fair -",Scoring!$C$8,IF(G75="Fair",Scoring!$C$7,IF(G75="Good -",Scoring!$C$6,IF(G75="Good",Scoring!$C$5,IF(G75="Very Good",Scoring!$C$4,IF(G75="",0)))))))</f>
        <v>0</v>
      </c>
      <c r="L75" s="226">
        <f t="shared" ref="L75:L81" si="13">J75*K75</f>
        <v>0</v>
      </c>
      <c r="M75" s="226"/>
      <c r="N75" s="226"/>
      <c r="O75" s="226"/>
      <c r="P75" s="226"/>
      <c r="Q75" s="226"/>
    </row>
    <row r="76" spans="1:17" x14ac:dyDescent="0.25">
      <c r="A76">
        <f>Targets!$A$11</f>
        <v>0</v>
      </c>
      <c r="B76" t="str">
        <f>KEAs!$A$5</f>
        <v>KEA 3</v>
      </c>
      <c r="C76" t="str">
        <f t="shared" si="10"/>
        <v>0 KEA 3</v>
      </c>
      <c r="D76" t="str">
        <f>IF(Ratings!$FH$5=0,"",Ratings!$FH$5)</f>
        <v/>
      </c>
      <c r="E76" t="str">
        <f>IF(Ratings!$FI$5=0,"",Ratings!$FI$5)</f>
        <v/>
      </c>
      <c r="F76" t="str">
        <f>IF(ISERROR(INDEX(Sort!F:F,MATCH(C76,Sort!B:B,0))),"",(INDEX(Sort!F:F,MATCH(C76,Sort!B:B,0))))</f>
        <v/>
      </c>
      <c r="G76" t="str">
        <f t="shared" si="11"/>
        <v/>
      </c>
      <c r="I76" s="230">
        <f>IF(F76="Poor",Scoring!$B$9,IF(F76="Fair -",Scoring!$B$8,IF(F76="Fair",Scoring!$B$7,IF(F76="Good -",Scoring!$B$6,IF(F76="Good",Scoring!$B$5,IF(F76="Very Good",Scoring!$B$4,IF(F76="",0)))))))</f>
        <v>0</v>
      </c>
      <c r="J76" s="226">
        <f>IF(G76="Poor",Scoring!$B$9,IF(G76="Fair -",Scoring!$B$8,IF(G76="Fair",Scoring!$B$7,IF(G76="Good -",Scoring!$B$6,IF(G76="Good",Scoring!$B$5,IF(G76="Very Good",Scoring!$B$4,IF(G76="",0)))))))</f>
        <v>0</v>
      </c>
      <c r="K76" s="226">
        <f>IF(G76="Poor",Scoring!$C$9,IF(G76="Fair -",Scoring!$C$8,IF(G76="Fair",Scoring!$C$7,IF(G76="Good -",Scoring!$C$6,IF(G76="Good",Scoring!$C$5,IF(G76="Very Good",Scoring!$C$4,IF(G76="",0)))))))</f>
        <v>0</v>
      </c>
      <c r="L76" s="226">
        <f t="shared" si="13"/>
        <v>0</v>
      </c>
      <c r="M76" s="226"/>
      <c r="N76" s="226"/>
      <c r="O76" s="226"/>
      <c r="P76" s="226"/>
      <c r="Q76" s="226"/>
    </row>
    <row r="77" spans="1:17" x14ac:dyDescent="0.25">
      <c r="A77">
        <f>Targets!$A$11</f>
        <v>0</v>
      </c>
      <c r="B77">
        <f>KEAs!$A$6</f>
        <v>0</v>
      </c>
      <c r="C77" t="str">
        <f t="shared" si="10"/>
        <v>0 0</v>
      </c>
      <c r="D77" t="str">
        <f>IF(Ratings!$FH$6=0,"",Ratings!$FH$6)</f>
        <v/>
      </c>
      <c r="E77" t="str">
        <f>IF(Ratings!$FI$6=0,"",Ratings!$FI$6)</f>
        <v/>
      </c>
      <c r="F77" t="str">
        <f>IF(ISERROR(INDEX(Sort!F:F,MATCH(C77,Sort!B:B,0))),"",(INDEX(Sort!F:F,MATCH(C77,Sort!B:B,0))))</f>
        <v/>
      </c>
      <c r="G77" t="str">
        <f t="shared" si="11"/>
        <v/>
      </c>
      <c r="I77" s="230">
        <f>IF(F77="Poor",Scoring!$B$9,IF(F77="Fair -",Scoring!$B$8,IF(F77="Fair",Scoring!$B$7,IF(F77="Good -",Scoring!$B$6,IF(F77="Good",Scoring!$B$5,IF(F77="Very Good",Scoring!$B$4,IF(F77="",0)))))))</f>
        <v>0</v>
      </c>
      <c r="J77" s="226">
        <f>IF(G77="Poor",Scoring!$B$9,IF(G77="Fair -",Scoring!$B$8,IF(G77="Fair",Scoring!$B$7,IF(G77="Good -",Scoring!$B$6,IF(G77="Good",Scoring!$B$5,IF(G77="Very Good",Scoring!$B$4,IF(G77="",0)))))))</f>
        <v>0</v>
      </c>
      <c r="K77" s="226">
        <f>IF(G77="Poor",Scoring!$C$9,IF(G77="Fair -",Scoring!$C$8,IF(G77="Fair",Scoring!$C$7,IF(G77="Good -",Scoring!$C$6,IF(G77="Good",Scoring!$C$5,IF(G77="Very Good",Scoring!$C$4,IF(G77="",0)))))))</f>
        <v>0</v>
      </c>
      <c r="L77" s="226">
        <f t="shared" si="13"/>
        <v>0</v>
      </c>
      <c r="M77" s="226"/>
      <c r="N77" s="226"/>
      <c r="O77" s="226"/>
      <c r="P77" s="226"/>
      <c r="Q77" s="226"/>
    </row>
    <row r="78" spans="1:17" x14ac:dyDescent="0.25">
      <c r="A78">
        <f>Targets!$A$11</f>
        <v>0</v>
      </c>
      <c r="B78">
        <f>KEAs!$A$7</f>
        <v>0</v>
      </c>
      <c r="C78" t="str">
        <f t="shared" si="10"/>
        <v>0 0</v>
      </c>
      <c r="D78" t="str">
        <f>IF(Ratings!$FH$7=0,"",Ratings!$FH$7)</f>
        <v/>
      </c>
      <c r="E78" t="str">
        <f>IF(Ratings!$FI$7=0,"",Ratings!$FI$7)</f>
        <v/>
      </c>
      <c r="F78" t="str">
        <f>IF(ISERROR(INDEX(Sort!F:F,MATCH(C78,Sort!B:B,0))),"",(INDEX(Sort!F:F,MATCH(C78,Sort!B:B,0))))</f>
        <v/>
      </c>
      <c r="G78" t="str">
        <f t="shared" si="11"/>
        <v/>
      </c>
      <c r="I78" s="230">
        <f>IF(F78="Poor",Scoring!$B$9,IF(F78="Fair -",Scoring!$B$8,IF(F78="Fair",Scoring!$B$7,IF(F78="Good -",Scoring!$B$6,IF(F78="Good",Scoring!$B$5,IF(F78="Very Good",Scoring!$B$4,IF(F78="",0)))))))</f>
        <v>0</v>
      </c>
      <c r="J78" s="226">
        <f>IF(G78="Poor",Scoring!$B$9,IF(G78="Fair -",Scoring!$B$8,IF(G78="Fair",Scoring!$B$7,IF(G78="Good -",Scoring!$B$6,IF(G78="Good",Scoring!$B$5,IF(G78="Very Good",Scoring!$B$4,IF(G78="",0)))))))</f>
        <v>0</v>
      </c>
      <c r="K78" s="226">
        <f>IF(G78="Poor",Scoring!$C$9,IF(G78="Fair -",Scoring!$C$8,IF(G78="Fair",Scoring!$C$7,IF(G78="Good -",Scoring!$C$6,IF(G78="Good",Scoring!$C$5,IF(G78="Very Good",Scoring!$C$4,IF(G78="",0)))))))</f>
        <v>0</v>
      </c>
      <c r="L78" s="226">
        <f t="shared" si="13"/>
        <v>0</v>
      </c>
      <c r="M78" s="226"/>
      <c r="N78" s="226"/>
      <c r="O78" s="226"/>
      <c r="P78" s="226"/>
      <c r="Q78" s="226"/>
    </row>
    <row r="79" spans="1:17" x14ac:dyDescent="0.25">
      <c r="A79">
        <f>Targets!$A$11</f>
        <v>0</v>
      </c>
      <c r="B79">
        <f>KEAs!$A$8</f>
        <v>0</v>
      </c>
      <c r="C79" t="str">
        <f t="shared" si="10"/>
        <v>0 0</v>
      </c>
      <c r="D79" t="str">
        <f>IF(Ratings!$FH$8=0,"",Ratings!$FH$8)</f>
        <v/>
      </c>
      <c r="E79" t="str">
        <f>IF(Ratings!$FI$8=0,"",Ratings!$FI$8)</f>
        <v/>
      </c>
      <c r="F79" t="str">
        <f>IF(ISERROR(INDEX(Sort!F:F,MATCH(C79,Sort!B:B,0))),"",(INDEX(Sort!F:F,MATCH(C79,Sort!B:B,0))))</f>
        <v/>
      </c>
      <c r="G79" t="str">
        <f t="shared" si="11"/>
        <v/>
      </c>
      <c r="I79" s="230">
        <f>IF(F79="Poor",Scoring!$B$9,IF(F79="Fair -",Scoring!$B$8,IF(F79="Fair",Scoring!$B$7,IF(F79="Good -",Scoring!$B$6,IF(F79="Good",Scoring!$B$5,IF(F79="Very Good",Scoring!$B$4,IF(F79="",0)))))))</f>
        <v>0</v>
      </c>
      <c r="J79" s="226">
        <f>IF(G79="Poor",Scoring!$B$9,IF(G79="Fair -",Scoring!$B$8,IF(G79="Fair",Scoring!$B$7,IF(G79="Good -",Scoring!$B$6,IF(G79="Good",Scoring!$B$5,IF(G79="Very Good",Scoring!$B$4,IF(G79="",0)))))))</f>
        <v>0</v>
      </c>
      <c r="K79" s="226">
        <f>IF(G79="Poor",Scoring!$C$9,IF(G79="Fair -",Scoring!$C$8,IF(G79="Fair",Scoring!$C$7,IF(G79="Good -",Scoring!$C$6,IF(G79="Good",Scoring!$C$5,IF(G79="Very Good",Scoring!$C$4,IF(G79="",0)))))))</f>
        <v>0</v>
      </c>
      <c r="L79" s="226">
        <f t="shared" si="13"/>
        <v>0</v>
      </c>
      <c r="M79" s="226"/>
      <c r="N79" s="226"/>
      <c r="O79" s="226"/>
      <c r="P79" s="226"/>
      <c r="Q79" s="226"/>
    </row>
    <row r="80" spans="1:17" x14ac:dyDescent="0.25">
      <c r="A80">
        <f>Targets!$A$11</f>
        <v>0</v>
      </c>
      <c r="B80">
        <f>KEAs!$A$9</f>
        <v>0</v>
      </c>
      <c r="C80" t="str">
        <f t="shared" si="10"/>
        <v>0 0</v>
      </c>
      <c r="D80" t="str">
        <f>IF(Ratings!$FH$9=0,"",Ratings!$FH$9)</f>
        <v/>
      </c>
      <c r="E80" t="str">
        <f>IF(Ratings!$FI$9=0,"",Ratings!$FI$9)</f>
        <v/>
      </c>
      <c r="F80" t="str">
        <f>IF(ISERROR(INDEX(Sort!F:F,MATCH(C80,Sort!B:B,0))),"",(INDEX(Sort!F:F,MATCH(C80,Sort!B:B,0))))</f>
        <v/>
      </c>
      <c r="G80" t="str">
        <f t="shared" si="11"/>
        <v/>
      </c>
      <c r="I80" s="230">
        <f>IF(F80="Poor",Scoring!$B$9,IF(F80="Fair -",Scoring!$B$8,IF(F80="Fair",Scoring!$B$7,IF(F80="Good -",Scoring!$B$6,IF(F80="Good",Scoring!$B$5,IF(F80="Very Good",Scoring!$B$4,IF(F80="",0)))))))</f>
        <v>0</v>
      </c>
      <c r="J80" s="226">
        <f>IF(G80="Poor",Scoring!$B$9,IF(G80="Fair -",Scoring!$B$8,IF(G80="Fair",Scoring!$B$7,IF(G80="Good -",Scoring!$B$6,IF(G80="Good",Scoring!$B$5,IF(G80="Very Good",Scoring!$B$4,IF(G80="",0)))))))</f>
        <v>0</v>
      </c>
      <c r="K80" s="226">
        <f>IF(G80="Poor",Scoring!$C$9,IF(G80="Fair -",Scoring!$C$8,IF(G80="Fair",Scoring!$C$7,IF(G80="Good -",Scoring!$C$6,IF(G80="Good",Scoring!$C$5,IF(G80="Very Good",Scoring!$C$4,IF(G80="",0)))))))</f>
        <v>0</v>
      </c>
      <c r="L80" s="226">
        <f t="shared" si="13"/>
        <v>0</v>
      </c>
      <c r="M80" s="226"/>
      <c r="N80" s="226"/>
      <c r="O80" s="226"/>
      <c r="P80" s="226"/>
      <c r="Q80" s="226"/>
    </row>
    <row r="81" spans="1:17" x14ac:dyDescent="0.25">
      <c r="A81" s="167">
        <f>Targets!$A$11</f>
        <v>0</v>
      </c>
      <c r="B81" s="167">
        <f>KEAs!$A$10</f>
        <v>0</v>
      </c>
      <c r="C81" s="167" t="str">
        <f t="shared" si="10"/>
        <v>0 0</v>
      </c>
      <c r="D81" s="167" t="str">
        <f>IF(Ratings!$FH$10=0,"",Ratings!$FH$10)</f>
        <v/>
      </c>
      <c r="E81" s="167" t="str">
        <f>IF(Ratings!$FI$10=0,"",Ratings!$FI$10)</f>
        <v/>
      </c>
      <c r="F81" s="167" t="str">
        <f>IF(ISERROR(INDEX(Sort!F:F,MATCH(C81,Sort!B:B,0))),"",(INDEX(Sort!F:F,MATCH(C81,Sort!B:B,0))))</f>
        <v/>
      </c>
      <c r="G81" s="167" t="str">
        <f t="shared" si="11"/>
        <v/>
      </c>
      <c r="H81" s="167"/>
      <c r="I81" s="231">
        <f>IF(F81="Poor",Scoring!$B$9,IF(F81="Fair -",Scoring!$B$8,IF(F81="Fair",Scoring!$B$7,IF(F81="Good -",Scoring!$B$6,IF(F81="Good",Scoring!$B$5,IF(F81="Very Good",Scoring!$B$4,IF(F81="",0)))))))</f>
        <v>0</v>
      </c>
      <c r="J81" s="179">
        <f>IF(G81="Poor",Scoring!$B$9,IF(G81="Fair -",Scoring!$B$8,IF(G81="Fair",Scoring!$B$7,IF(G81="Good -",Scoring!$B$6,IF(G81="Good",Scoring!$B$5,IF(G81="Very Good",Scoring!$B$4,IF(G81="",0)))))))</f>
        <v>0</v>
      </c>
      <c r="K81" s="179">
        <f>IF(G81="Poor",Scoring!$C$9,IF(G81="Fair -",Scoring!$C$8,IF(G81="Fair",Scoring!$C$7,IF(G81="Good -",Scoring!$C$6,IF(G81="Good",Scoring!$C$5,IF(G81="Very Good",Scoring!$C$4,IF(G81="",0)))))))</f>
        <v>0</v>
      </c>
      <c r="L81" s="179">
        <f t="shared" si="13"/>
        <v>0</v>
      </c>
      <c r="M81" s="179">
        <f>SUM(L74:L81)</f>
        <v>0</v>
      </c>
      <c r="N81" s="179">
        <f>SUM(K74:K81)</f>
        <v>0</v>
      </c>
      <c r="O81" s="227" t="str">
        <f>IF(M81=0,"",M81/N81)</f>
        <v/>
      </c>
      <c r="P81" s="227">
        <f>SUM(I74:I81)</f>
        <v>0</v>
      </c>
      <c r="Q81" s="179" t="str">
        <f>IF(P81=0,"",IF(O81="","",IF(O81&gt;=Scoring!$E$4,Scoring!$A$4,IF(O81&gt;=Scoring!$E$5,Scoring!$A$5,IF(O81&gt;=Scoring!$E$6,Scoring!$A$6,IF(O81&gt;=Scoring!$E$7,Scoring!$A$7,IF(O81&gt;=Scoring!$E$8,Scoring!$A$8,IF(O81&gt;=Scoring!$E$9,Scoring!$A$9))))))))</f>
        <v/>
      </c>
    </row>
    <row r="82" spans="1:17" x14ac:dyDescent="0.25">
      <c r="A82">
        <f>Targets!$A$12</f>
        <v>0</v>
      </c>
      <c r="B82" t="str">
        <f>KEAs!$A$3</f>
        <v>Flows - amount, timing, and duration of freshwater flows (surface water and/or groundwater)</v>
      </c>
      <c r="C82" t="str">
        <f t="shared" si="10"/>
        <v>0 Flows - amount, timing, and duration of freshwater flows (surface water and/or groundwater)</v>
      </c>
      <c r="D82" t="str">
        <f>IF(Ratings!$FX$3=0,"",Ratings!$FZ$3)</f>
        <v/>
      </c>
      <c r="E82" t="str">
        <f>IF(Ratings!$GA$3=0,"",Ratings!$GA$3)</f>
        <v/>
      </c>
      <c r="F82" t="str">
        <f>IF(ISERROR(INDEX(Sort!F:F,MATCH(C82,Sort!B:B,0))),"",(INDEX(Sort!F:F,MATCH(C82,Sort!B:B,0))))</f>
        <v/>
      </c>
      <c r="G82" t="str">
        <f t="shared" si="11"/>
        <v/>
      </c>
      <c r="I82" s="230">
        <f>IF(F82="Poor",Scoring!$B$9,IF(F82="Fair -",Scoring!$B$8,IF(F82="Fair",Scoring!$B$7,IF(F82="Good -",Scoring!$B$6,IF(F82="Good",Scoring!$B$5,IF(F82="Very Good",Scoring!$B$4,IF(F82="",0)))))))</f>
        <v>0</v>
      </c>
      <c r="J82" s="226">
        <f>IF(G82="Poor",Scoring!$B$9,IF(G82="Fair -",Scoring!$B$8,IF(G82="Fair",Scoring!$B$7,IF(G82="Good -",Scoring!$B$6,IF(G82="Good",Scoring!$B$5,IF(G82="Very Good",Scoring!$B$4,IF(G82="",0)))))))</f>
        <v>0</v>
      </c>
      <c r="K82" s="226">
        <f>IF(G82="Poor",Scoring!$C$9,IF(G82="Fair -",Scoring!$C$8,IF(G82="Fair",Scoring!$C$7,IF(G82="Good -",Scoring!$C$6,IF(G82="Good",Scoring!$C$5,IF(G82="Very Good",Scoring!$C$4,IF(G82="",0)))))))</f>
        <v>0</v>
      </c>
      <c r="L82" s="226">
        <f>J82*K82</f>
        <v>0</v>
      </c>
      <c r="M82" s="226"/>
      <c r="N82" s="226"/>
      <c r="O82" s="226"/>
      <c r="P82" s="226"/>
      <c r="Q82" s="226"/>
    </row>
    <row r="83" spans="1:17" x14ac:dyDescent="0.25">
      <c r="A83">
        <f>Targets!$A$12</f>
        <v>0</v>
      </c>
      <c r="B83" t="str">
        <f>KEAs!$A$4</f>
        <v>KEA 2</v>
      </c>
      <c r="C83" t="str">
        <f t="shared" si="10"/>
        <v>0 KEA 2</v>
      </c>
      <c r="D83" t="str">
        <f>IF(Ratings!$FZ$4=0,"",Ratings!$FZ$4)</f>
        <v/>
      </c>
      <c r="E83" t="str">
        <f>IF(Ratings!$GA$4=0,"",Ratings!$GA$4)</f>
        <v/>
      </c>
      <c r="F83" t="str">
        <f>IF(ISERROR(INDEX(Sort!F:F,MATCH(C83,Sort!B:B,0))),"",(INDEX(Sort!F:F,MATCH(C83,Sort!B:B,0))))</f>
        <v/>
      </c>
      <c r="G83" t="str">
        <f t="shared" si="11"/>
        <v/>
      </c>
      <c r="I83" s="230">
        <f>IF(F83="Poor",Scoring!$B$9,IF(F83="Fair -",Scoring!$B$8,IF(F83="Fair",Scoring!$B$7,IF(F83="Good -",Scoring!$B$6,IF(F83="Good",Scoring!$B$5,IF(F83="Very Good",Scoring!$B$4,IF(F83="",0)))))))</f>
        <v>0</v>
      </c>
      <c r="J83" s="226">
        <f>IF(G83="Poor",Scoring!$B$9,IF(G83="Fair -",Scoring!$B$8,IF(G83="Fair",Scoring!$B$7,IF(G83="Good -",Scoring!$B$6,IF(G83="Good",Scoring!$B$5,IF(G83="Very Good",Scoring!$B$4,IF(G83="",0)))))))</f>
        <v>0</v>
      </c>
      <c r="K83" s="226">
        <f>IF(G83="Poor",Scoring!$C$9,IF(G83="Fair -",Scoring!$C$8,IF(G83="Fair",Scoring!$C$7,IF(G83="Good -",Scoring!$C$6,IF(G83="Good",Scoring!$C$5,IF(G83="Very Good",Scoring!$C$4,IF(G83="",0)))))))</f>
        <v>0</v>
      </c>
      <c r="L83" s="226">
        <f t="shared" ref="L83:L89" si="14">J83*K83</f>
        <v>0</v>
      </c>
      <c r="M83" s="226"/>
      <c r="N83" s="226"/>
      <c r="O83" s="226"/>
      <c r="P83" s="226"/>
      <c r="Q83" s="226"/>
    </row>
    <row r="84" spans="1:17" x14ac:dyDescent="0.25">
      <c r="A84">
        <f>Targets!$A$12</f>
        <v>0</v>
      </c>
      <c r="B84" t="str">
        <f>KEAs!$A$5</f>
        <v>KEA 3</v>
      </c>
      <c r="C84" t="str">
        <f t="shared" si="10"/>
        <v>0 KEA 3</v>
      </c>
      <c r="D84" t="str">
        <f>IF(Ratings!$FZ$5=0,"",Ratings!$FZ$5)</f>
        <v/>
      </c>
      <c r="E84" t="str">
        <f>IF(Ratings!$GA$5=0,"",Ratings!$GA$5)</f>
        <v/>
      </c>
      <c r="F84" t="str">
        <f>IF(ISERROR(INDEX(Sort!F:F,MATCH(C84,Sort!B:B,0))),"",(INDEX(Sort!F:F,MATCH(C84,Sort!B:B,0))))</f>
        <v/>
      </c>
      <c r="G84" t="str">
        <f t="shared" si="11"/>
        <v/>
      </c>
      <c r="I84" s="230">
        <f>IF(F84="Poor",Scoring!$B$9,IF(F84="Fair -",Scoring!$B$8,IF(F84="Fair",Scoring!$B$7,IF(F84="Good -",Scoring!$B$6,IF(F84="Good",Scoring!$B$5,IF(F84="Very Good",Scoring!$B$4,IF(F84="",0)))))))</f>
        <v>0</v>
      </c>
      <c r="J84" s="226">
        <f>IF(G84="Poor",Scoring!$B$9,IF(G84="Fair -",Scoring!$B$8,IF(G84="Fair",Scoring!$B$7,IF(G84="Good -",Scoring!$B$6,IF(G84="Good",Scoring!$B$5,IF(G84="Very Good",Scoring!$B$4,IF(G84="",0)))))))</f>
        <v>0</v>
      </c>
      <c r="K84" s="226">
        <f>IF(G84="Poor",Scoring!$C$9,IF(G84="Fair -",Scoring!$C$8,IF(G84="Fair",Scoring!$C$7,IF(G84="Good -",Scoring!$C$6,IF(G84="Good",Scoring!$C$5,IF(G84="Very Good",Scoring!$C$4,IF(G84="",0)))))))</f>
        <v>0</v>
      </c>
      <c r="L84" s="226">
        <f t="shared" si="14"/>
        <v>0</v>
      </c>
      <c r="M84" s="226"/>
      <c r="N84" s="226"/>
      <c r="O84" s="226"/>
      <c r="P84" s="226"/>
      <c r="Q84" s="226"/>
    </row>
    <row r="85" spans="1:17" x14ac:dyDescent="0.25">
      <c r="A85">
        <f>Targets!$A$12</f>
        <v>0</v>
      </c>
      <c r="B85">
        <f>KEAs!$A$6</f>
        <v>0</v>
      </c>
      <c r="C85" t="str">
        <f t="shared" si="10"/>
        <v>0 0</v>
      </c>
      <c r="D85" t="str">
        <f>IF(Ratings!$FZ$6=0,"",Ratings!$FZ$6)</f>
        <v/>
      </c>
      <c r="E85" t="str">
        <f>IF(Ratings!$GA$6=0,"",Ratings!$GA$6)</f>
        <v/>
      </c>
      <c r="F85" t="str">
        <f>IF(ISERROR(INDEX(Sort!F:F,MATCH(C85,Sort!B:B,0))),"",(INDEX(Sort!F:F,MATCH(C85,Sort!B:B,0))))</f>
        <v/>
      </c>
      <c r="G85" t="str">
        <f t="shared" si="11"/>
        <v/>
      </c>
      <c r="I85" s="230">
        <f>IF(F85="Poor",Scoring!$B$9,IF(F85="Fair -",Scoring!$B$8,IF(F85="Fair",Scoring!$B$7,IF(F85="Good -",Scoring!$B$6,IF(F85="Good",Scoring!$B$5,IF(F85="Very Good",Scoring!$B$4,IF(F85="",0)))))))</f>
        <v>0</v>
      </c>
      <c r="J85" s="226">
        <f>IF(G85="Poor",Scoring!$B$9,IF(G85="Fair -",Scoring!$B$8,IF(G85="Fair",Scoring!$B$7,IF(G85="Good -",Scoring!$B$6,IF(G85="Good",Scoring!$B$5,IF(G85="Very Good",Scoring!$B$4,IF(G85="",0)))))))</f>
        <v>0</v>
      </c>
      <c r="K85" s="226">
        <f>IF(G85="Poor",Scoring!$C$9,IF(G85="Fair -",Scoring!$C$8,IF(G85="Fair",Scoring!$C$7,IF(G85="Good -",Scoring!$C$6,IF(G85="Good",Scoring!$C$5,IF(G85="Very Good",Scoring!$C$4,IF(G85="",0)))))))</f>
        <v>0</v>
      </c>
      <c r="L85" s="226">
        <f t="shared" si="14"/>
        <v>0</v>
      </c>
      <c r="M85" s="226"/>
      <c r="N85" s="226"/>
      <c r="O85" s="226"/>
      <c r="P85" s="226"/>
      <c r="Q85" s="226"/>
    </row>
    <row r="86" spans="1:17" x14ac:dyDescent="0.25">
      <c r="A86">
        <f>Targets!$A$12</f>
        <v>0</v>
      </c>
      <c r="B86">
        <f>KEAs!$A$7</f>
        <v>0</v>
      </c>
      <c r="C86" t="str">
        <f t="shared" si="10"/>
        <v>0 0</v>
      </c>
      <c r="D86" t="str">
        <f>IF(Ratings!$FZ$7=0,"",Ratings!$FZ$7)</f>
        <v/>
      </c>
      <c r="E86" t="str">
        <f>IF(Ratings!$GA$7=0,"",Ratings!$GA$7)</f>
        <v/>
      </c>
      <c r="F86" t="str">
        <f>IF(ISERROR(INDEX(Sort!F:F,MATCH(C86,Sort!B:B,0))),"",(INDEX(Sort!F:F,MATCH(C86,Sort!B:B,0))))</f>
        <v/>
      </c>
      <c r="G86" t="str">
        <f t="shared" si="11"/>
        <v/>
      </c>
      <c r="I86" s="230">
        <f>IF(F86="Poor",Scoring!$B$9,IF(F86="Fair -",Scoring!$B$8,IF(F86="Fair",Scoring!$B$7,IF(F86="Good -",Scoring!$B$6,IF(F86="Good",Scoring!$B$5,IF(F86="Very Good",Scoring!$B$4,IF(F86="",0)))))))</f>
        <v>0</v>
      </c>
      <c r="J86" s="226">
        <f>IF(G86="Poor",Scoring!$B$9,IF(G86="Fair -",Scoring!$B$8,IF(G86="Fair",Scoring!$B$7,IF(G86="Good -",Scoring!$B$6,IF(G86="Good",Scoring!$B$5,IF(G86="Very Good",Scoring!$B$4,IF(G86="",0)))))))</f>
        <v>0</v>
      </c>
      <c r="K86" s="226">
        <f>IF(G86="Poor",Scoring!$C$9,IF(G86="Fair -",Scoring!$C$8,IF(G86="Fair",Scoring!$C$7,IF(G86="Good -",Scoring!$C$6,IF(G86="Good",Scoring!$C$5,IF(G86="Very Good",Scoring!$C$4,IF(G86="",0)))))))</f>
        <v>0</v>
      </c>
      <c r="L86" s="226">
        <f t="shared" si="14"/>
        <v>0</v>
      </c>
      <c r="M86" s="226"/>
      <c r="N86" s="226"/>
      <c r="O86" s="226"/>
      <c r="P86" s="226"/>
      <c r="Q86" s="226"/>
    </row>
    <row r="87" spans="1:17" x14ac:dyDescent="0.25">
      <c r="A87">
        <f>Targets!$A$12</f>
        <v>0</v>
      </c>
      <c r="B87">
        <f>KEAs!$A$8</f>
        <v>0</v>
      </c>
      <c r="C87" t="str">
        <f t="shared" si="10"/>
        <v>0 0</v>
      </c>
      <c r="D87" t="str">
        <f>IF(Ratings!$FZ$8=0,"",Ratings!$FZ$8)</f>
        <v/>
      </c>
      <c r="E87" t="str">
        <f>IF(Ratings!$GA$8=0,"",Ratings!$GA$8)</f>
        <v/>
      </c>
      <c r="F87" t="str">
        <f>IF(ISERROR(INDEX(Sort!F:F,MATCH(C87,Sort!B:B,0))),"",(INDEX(Sort!F:F,MATCH(C87,Sort!B:B,0))))</f>
        <v/>
      </c>
      <c r="G87" t="str">
        <f t="shared" si="11"/>
        <v/>
      </c>
      <c r="I87" s="230">
        <f>IF(F87="Poor",Scoring!$B$9,IF(F87="Fair -",Scoring!$B$8,IF(F87="Fair",Scoring!$B$7,IF(F87="Good -",Scoring!$B$6,IF(F87="Good",Scoring!$B$5,IF(F87="Very Good",Scoring!$B$4,IF(F87="",0)))))))</f>
        <v>0</v>
      </c>
      <c r="J87" s="226">
        <f>IF(G87="Poor",Scoring!$B$9,IF(G87="Fair -",Scoring!$B$8,IF(G87="Fair",Scoring!$B$7,IF(G87="Good -",Scoring!$B$6,IF(G87="Good",Scoring!$B$5,IF(G87="Very Good",Scoring!$B$4,IF(G87="",0)))))))</f>
        <v>0</v>
      </c>
      <c r="K87" s="226">
        <f>IF(G87="Poor",Scoring!$C$9,IF(G87="Fair -",Scoring!$C$8,IF(G87="Fair",Scoring!$C$7,IF(G87="Good -",Scoring!$C$6,IF(G87="Good",Scoring!$C$5,IF(G87="Very Good",Scoring!$C$4,IF(G87="",0)))))))</f>
        <v>0</v>
      </c>
      <c r="L87" s="226">
        <f t="shared" si="14"/>
        <v>0</v>
      </c>
      <c r="M87" s="226"/>
      <c r="N87" s="226"/>
      <c r="O87" s="226"/>
      <c r="P87" s="226"/>
      <c r="Q87" s="226"/>
    </row>
    <row r="88" spans="1:17" x14ac:dyDescent="0.25">
      <c r="A88">
        <f>Targets!$A$12</f>
        <v>0</v>
      </c>
      <c r="B88">
        <f>KEAs!$A$9</f>
        <v>0</v>
      </c>
      <c r="C88" t="str">
        <f t="shared" si="10"/>
        <v>0 0</v>
      </c>
      <c r="D88" t="str">
        <f>IF(Ratings!$FZ$9=0,"",Ratings!$FZ$9)</f>
        <v/>
      </c>
      <c r="E88" t="str">
        <f>IF(Ratings!$GA$9=0,"",Ratings!$GA$9)</f>
        <v/>
      </c>
      <c r="F88" t="str">
        <f>IF(ISERROR(INDEX(Sort!F:F,MATCH(C88,Sort!B:B,0))),"",(INDEX(Sort!F:F,MATCH(C88,Sort!B:B,0))))</f>
        <v/>
      </c>
      <c r="G88" t="str">
        <f t="shared" si="11"/>
        <v/>
      </c>
      <c r="I88" s="230">
        <f>IF(F88="Poor",Scoring!$B$9,IF(F88="Fair -",Scoring!$B$8,IF(F88="Fair",Scoring!$B$7,IF(F88="Good -",Scoring!$B$6,IF(F88="Good",Scoring!$B$5,IF(F88="Very Good",Scoring!$B$4,IF(F88="",0)))))))</f>
        <v>0</v>
      </c>
      <c r="J88" s="226">
        <f>IF(G88="Poor",Scoring!$B$9,IF(G88="Fair -",Scoring!$B$8,IF(G88="Fair",Scoring!$B$7,IF(G88="Good -",Scoring!$B$6,IF(G88="Good",Scoring!$B$5,IF(G88="Very Good",Scoring!$B$4,IF(G88="",0)))))))</f>
        <v>0</v>
      </c>
      <c r="K88" s="226">
        <f>IF(G88="Poor",Scoring!$C$9,IF(G88="Fair -",Scoring!$C$8,IF(G88="Fair",Scoring!$C$7,IF(G88="Good -",Scoring!$C$6,IF(G88="Good",Scoring!$C$5,IF(G88="Very Good",Scoring!$C$4,IF(G88="",0)))))))</f>
        <v>0</v>
      </c>
      <c r="L88" s="226">
        <f t="shared" si="14"/>
        <v>0</v>
      </c>
      <c r="M88" s="226"/>
      <c r="N88" s="226"/>
      <c r="O88" s="226"/>
      <c r="P88" s="226"/>
      <c r="Q88" s="226"/>
    </row>
    <row r="89" spans="1:17" x14ac:dyDescent="0.25">
      <c r="A89" s="167">
        <f>Targets!$A$12</f>
        <v>0</v>
      </c>
      <c r="B89" s="167">
        <f>KEAs!$A$10</f>
        <v>0</v>
      </c>
      <c r="C89" s="167" t="str">
        <f t="shared" si="10"/>
        <v>0 0</v>
      </c>
      <c r="D89" s="167" t="str">
        <f>IF(Ratings!$FZ$10=0,"",Ratings!$FZ$10)</f>
        <v/>
      </c>
      <c r="E89" s="167" t="str">
        <f>IF(Ratings!$GA$10=0,"",Ratings!$GA$10)</f>
        <v/>
      </c>
      <c r="F89" s="167" t="str">
        <f>IF(ISERROR(INDEX(Sort!F:F,MATCH(C89,Sort!B:B,0))),"",(INDEX(Sort!F:F,MATCH(C89,Sort!B:B,0))))</f>
        <v/>
      </c>
      <c r="G89" s="167" t="str">
        <f t="shared" si="11"/>
        <v/>
      </c>
      <c r="H89" s="167"/>
      <c r="I89" s="231">
        <f>IF(F89="Poor",Scoring!$B$9,IF(F89="Fair -",Scoring!$B$8,IF(F89="Fair",Scoring!$B$7,IF(F89="Good -",Scoring!$B$6,IF(F89="Good",Scoring!$B$5,IF(F89="Very Good",Scoring!$B$4,IF(F89="",0)))))))</f>
        <v>0</v>
      </c>
      <c r="J89" s="179">
        <f>IF(G89="Poor",Scoring!$B$9,IF(G89="Fair -",Scoring!$B$8,IF(G89="Fair",Scoring!$B$7,IF(G89="Good -",Scoring!$B$6,IF(G89="Good",Scoring!$B$5,IF(G89="Very Good",Scoring!$B$4,IF(G89="",0)))))))</f>
        <v>0</v>
      </c>
      <c r="K89" s="179">
        <f>IF(G89="Poor",Scoring!$C$9,IF(G89="Fair -",Scoring!$C$8,IF(G89="Fair",Scoring!$C$7,IF(G89="Good -",Scoring!$C$6,IF(G89="Good",Scoring!$C$5,IF(G89="Very Good",Scoring!$C$4,IF(G89="",0)))))))</f>
        <v>0</v>
      </c>
      <c r="L89" s="179">
        <f t="shared" si="14"/>
        <v>0</v>
      </c>
      <c r="M89" s="179">
        <f>SUM(L82:L89)</f>
        <v>0</v>
      </c>
      <c r="N89" s="179">
        <f>SUM(K82:K89)</f>
        <v>0</v>
      </c>
      <c r="O89" s="227" t="str">
        <f>IF(M89=0,"",M89/N89)</f>
        <v/>
      </c>
      <c r="P89" s="227">
        <f>SUM(I82:I89)</f>
        <v>0</v>
      </c>
      <c r="Q89" s="179" t="str">
        <f>IF(P89=0,"",IF(O89="","",IF(O89&gt;=Scoring!$E$4,Scoring!$A$4,IF(O89&gt;=Scoring!$E$5,Scoring!$A$5,IF(O89&gt;=Scoring!$E$6,Scoring!$A$6,IF(O89&gt;=Scoring!$E$7,Scoring!$A$7,IF(O89&gt;=Scoring!$E$8,Scoring!$A$8,IF(O89&gt;=Scoring!$E$9,Scoring!$A$9))))))))</f>
        <v/>
      </c>
    </row>
    <row r="90" spans="1:17" x14ac:dyDescent="0.25">
      <c r="A90">
        <f>Targets!$A$13</f>
        <v>0</v>
      </c>
      <c r="B90" t="str">
        <f>KEAs!$A$3</f>
        <v>Flows - amount, timing, and duration of freshwater flows (surface water and/or groundwater)</v>
      </c>
      <c r="C90" t="str">
        <f t="shared" si="10"/>
        <v>0 Flows - amount, timing, and duration of freshwater flows (surface water and/or groundwater)</v>
      </c>
      <c r="D90" t="str">
        <f>IF(Ratings!$GR$3=0,"",Ratings!$GR$3)</f>
        <v/>
      </c>
      <c r="E90" t="str">
        <f>IF(Ratings!$GS$3=0,"",Ratings!$GS$3)</f>
        <v/>
      </c>
      <c r="F90" t="str">
        <f>IF(ISERROR(INDEX(Sort!F:F,MATCH(C90,Sort!B:B,0))),"",(INDEX(Sort!F:F,MATCH(C90,Sort!B:B,0))))</f>
        <v/>
      </c>
      <c r="G90" t="str">
        <f t="shared" si="11"/>
        <v/>
      </c>
      <c r="I90" s="230">
        <f>IF(F90="Poor",Scoring!$B$9,IF(F90="Fair -",Scoring!$B$8,IF(F90="Fair",Scoring!$B$7,IF(F90="Good -",Scoring!$B$6,IF(F90="Good",Scoring!$B$5,IF(F90="Very Good",Scoring!$B$4,IF(F90="",0)))))))</f>
        <v>0</v>
      </c>
      <c r="J90" s="226">
        <f>IF(G90="Poor",Scoring!$B$9,IF(G90="Fair -",Scoring!$B$8,IF(G90="Fair",Scoring!$B$7,IF(G90="Good -",Scoring!$B$6,IF(G90="Good",Scoring!$B$5,IF(G90="Very Good",Scoring!$B$4,IF(G90="",0)))))))</f>
        <v>0</v>
      </c>
      <c r="K90" s="226">
        <f>IF(G90="Poor",Scoring!$C$9,IF(G90="Fair -",Scoring!$C$8,IF(G90="Fair",Scoring!$C$7,IF(G90="Good -",Scoring!$C$6,IF(G90="Good",Scoring!$C$5,IF(G90="Very Good",Scoring!$C$4,IF(G90="",0)))))))</f>
        <v>0</v>
      </c>
      <c r="L90" s="226">
        <f>J90*K90</f>
        <v>0</v>
      </c>
      <c r="M90" s="226"/>
      <c r="N90" s="226"/>
      <c r="O90" s="226"/>
      <c r="P90" s="226"/>
      <c r="Q90" s="226"/>
    </row>
    <row r="91" spans="1:17" x14ac:dyDescent="0.25">
      <c r="A91">
        <f>Targets!$A$13</f>
        <v>0</v>
      </c>
      <c r="B91" t="str">
        <f>KEAs!$A$4</f>
        <v>KEA 2</v>
      </c>
      <c r="C91" t="str">
        <f t="shared" si="10"/>
        <v>0 KEA 2</v>
      </c>
      <c r="D91" t="str">
        <f>IF(Ratings!$GR$4=0,"",Ratings!$GR$4)</f>
        <v/>
      </c>
      <c r="E91" t="str">
        <f>IF(Ratings!$GS$4=0,"",Ratings!$GS$4)</f>
        <v/>
      </c>
      <c r="F91" t="str">
        <f>IF(ISERROR(INDEX(Sort!F:F,MATCH(C91,Sort!B:B,0))),"",(INDEX(Sort!F:F,MATCH(C91,Sort!B:B,0))))</f>
        <v/>
      </c>
      <c r="G91" t="str">
        <f t="shared" si="11"/>
        <v/>
      </c>
      <c r="I91" s="230">
        <f>IF(F91="Poor",Scoring!$B$9,IF(F91="Fair -",Scoring!$B$8,IF(F91="Fair",Scoring!$B$7,IF(F91="Good -",Scoring!$B$6,IF(F91="Good",Scoring!$B$5,IF(F91="Very Good",Scoring!$B$4,IF(F91="",0)))))))</f>
        <v>0</v>
      </c>
      <c r="J91" s="226">
        <f>IF(G91="Poor",Scoring!$B$9,IF(G91="Fair -",Scoring!$B$8,IF(G91="Fair",Scoring!$B$7,IF(G91="Good -",Scoring!$B$6,IF(G91="Good",Scoring!$B$5,IF(G91="Very Good",Scoring!$B$4,IF(G91="",0)))))))</f>
        <v>0</v>
      </c>
      <c r="K91" s="226">
        <f>IF(G91="Poor",Scoring!$C$9,IF(G91="Fair -",Scoring!$C$8,IF(G91="Fair",Scoring!$C$7,IF(G91="Good -",Scoring!$C$6,IF(G91="Good",Scoring!$C$5,IF(G91="Very Good",Scoring!$C$4,IF(G91="",0)))))))</f>
        <v>0</v>
      </c>
      <c r="L91" s="226">
        <f t="shared" ref="L91:L97" si="15">J91*K91</f>
        <v>0</v>
      </c>
      <c r="M91" s="226"/>
      <c r="N91" s="226"/>
      <c r="O91" s="226"/>
      <c r="P91" s="226"/>
      <c r="Q91" s="226"/>
    </row>
    <row r="92" spans="1:17" x14ac:dyDescent="0.25">
      <c r="A92">
        <f>Targets!$A$13</f>
        <v>0</v>
      </c>
      <c r="B92" t="str">
        <f>KEAs!$A$5</f>
        <v>KEA 3</v>
      </c>
      <c r="C92" t="str">
        <f t="shared" si="10"/>
        <v>0 KEA 3</v>
      </c>
      <c r="D92" t="str">
        <f>IF(Ratings!$GR$5=0,"",Ratings!$GR$5)</f>
        <v/>
      </c>
      <c r="E92" t="str">
        <f>IF(Ratings!$GS$5=0,"",Ratings!$GS$5)</f>
        <v/>
      </c>
      <c r="F92" t="str">
        <f>IF(ISERROR(INDEX(Sort!F:F,MATCH(C92,Sort!B:B,0))),"",(INDEX(Sort!F:F,MATCH(C92,Sort!B:B,0))))</f>
        <v/>
      </c>
      <c r="G92" t="str">
        <f t="shared" si="11"/>
        <v/>
      </c>
      <c r="I92" s="230">
        <f>IF(F92="Poor",Scoring!$B$9,IF(F92="Fair -",Scoring!$B$8,IF(F92="Fair",Scoring!$B$7,IF(F92="Good -",Scoring!$B$6,IF(F92="Good",Scoring!$B$5,IF(F92="Very Good",Scoring!$B$4,IF(F92="",0)))))))</f>
        <v>0</v>
      </c>
      <c r="J92" s="226">
        <f>IF(G92="Poor",Scoring!$B$9,IF(G92="Fair -",Scoring!$B$8,IF(G92="Fair",Scoring!$B$7,IF(G92="Good -",Scoring!$B$6,IF(G92="Good",Scoring!$B$5,IF(G92="Very Good",Scoring!$B$4,IF(G92="",0)))))))</f>
        <v>0</v>
      </c>
      <c r="K92" s="226">
        <f>IF(G92="Poor",Scoring!$C$9,IF(G92="Fair -",Scoring!$C$8,IF(G92="Fair",Scoring!$C$7,IF(G92="Good -",Scoring!$C$6,IF(G92="Good",Scoring!$C$5,IF(G92="Very Good",Scoring!$C$4,IF(G92="",0)))))))</f>
        <v>0</v>
      </c>
      <c r="L92" s="226">
        <f t="shared" si="15"/>
        <v>0</v>
      </c>
      <c r="M92" s="226"/>
      <c r="N92" s="226"/>
      <c r="O92" s="226"/>
      <c r="P92" s="226"/>
      <c r="Q92" s="226"/>
    </row>
    <row r="93" spans="1:17" x14ac:dyDescent="0.25">
      <c r="A93">
        <f>Targets!$A$13</f>
        <v>0</v>
      </c>
      <c r="B93">
        <f>KEAs!$A$6</f>
        <v>0</v>
      </c>
      <c r="C93" t="str">
        <f t="shared" si="10"/>
        <v>0 0</v>
      </c>
      <c r="D93" t="str">
        <f>IF(Ratings!$GR$6=0,"",Ratings!$GR$6)</f>
        <v/>
      </c>
      <c r="E93" t="str">
        <f>IF(Ratings!$GS$6=0,"",Ratings!$GS$6)</f>
        <v/>
      </c>
      <c r="F93" t="str">
        <f>IF(ISERROR(INDEX(Sort!F:F,MATCH(C93,Sort!B:B,0))),"",(INDEX(Sort!F:F,MATCH(C93,Sort!B:B,0))))</f>
        <v/>
      </c>
      <c r="G93" t="str">
        <f t="shared" si="11"/>
        <v/>
      </c>
      <c r="I93" s="230">
        <f>IF(F93="Poor",Scoring!$B$9,IF(F93="Fair -",Scoring!$B$8,IF(F93="Fair",Scoring!$B$7,IF(F93="Good -",Scoring!$B$6,IF(F93="Good",Scoring!$B$5,IF(F93="Very Good",Scoring!$B$4,IF(F93="",0)))))))</f>
        <v>0</v>
      </c>
      <c r="J93" s="226">
        <f>IF(G93="Poor",Scoring!$B$9,IF(G93="Fair -",Scoring!$B$8,IF(G93="Fair",Scoring!$B$7,IF(G93="Good -",Scoring!$B$6,IF(G93="Good",Scoring!$B$5,IF(G93="Very Good",Scoring!$B$4,IF(G93="",0)))))))</f>
        <v>0</v>
      </c>
      <c r="K93" s="226">
        <f>IF(G93="Poor",Scoring!$C$9,IF(G93="Fair -",Scoring!$C$8,IF(G93="Fair",Scoring!$C$7,IF(G93="Good -",Scoring!$C$6,IF(G93="Good",Scoring!$C$5,IF(G93="Very Good",Scoring!$C$4,IF(G93="",0)))))))</f>
        <v>0</v>
      </c>
      <c r="L93" s="226">
        <f t="shared" si="15"/>
        <v>0</v>
      </c>
      <c r="M93" s="226"/>
      <c r="N93" s="226"/>
      <c r="O93" s="226"/>
      <c r="P93" s="226"/>
      <c r="Q93" s="226"/>
    </row>
    <row r="94" spans="1:17" x14ac:dyDescent="0.25">
      <c r="A94">
        <f>Targets!$A$13</f>
        <v>0</v>
      </c>
      <c r="B94">
        <f>KEAs!$A$7</f>
        <v>0</v>
      </c>
      <c r="C94" t="str">
        <f t="shared" si="10"/>
        <v>0 0</v>
      </c>
      <c r="D94" t="str">
        <f>IF(Ratings!$GR$7=0,"",Ratings!$GR$7)</f>
        <v/>
      </c>
      <c r="E94" t="str">
        <f>IF(Ratings!$GS$7=0,"",Ratings!$GS$7)</f>
        <v/>
      </c>
      <c r="F94" t="str">
        <f>IF(ISERROR(INDEX(Sort!F:F,MATCH(C94,Sort!B:B,0))),"",(INDEX(Sort!F:F,MATCH(C94,Sort!B:B,0))))</f>
        <v/>
      </c>
      <c r="G94" t="str">
        <f t="shared" si="11"/>
        <v/>
      </c>
      <c r="I94" s="230">
        <f>IF(F94="Poor",Scoring!$B$9,IF(F94="Fair -",Scoring!$B$8,IF(F94="Fair",Scoring!$B$7,IF(F94="Good -",Scoring!$B$6,IF(F94="Good",Scoring!$B$5,IF(F94="Very Good",Scoring!$B$4,IF(F94="",0)))))))</f>
        <v>0</v>
      </c>
      <c r="J94" s="226">
        <f>IF(G94="Poor",Scoring!$B$9,IF(G94="Fair -",Scoring!$B$8,IF(G94="Fair",Scoring!$B$7,IF(G94="Good -",Scoring!$B$6,IF(G94="Good",Scoring!$B$5,IF(G94="Very Good",Scoring!$B$4,IF(G94="",0)))))))</f>
        <v>0</v>
      </c>
      <c r="K94" s="226">
        <f>IF(G94="Poor",Scoring!$C$9,IF(G94="Fair -",Scoring!$C$8,IF(G94="Fair",Scoring!$C$7,IF(G94="Good -",Scoring!$C$6,IF(G94="Good",Scoring!$C$5,IF(G94="Very Good",Scoring!$C$4,IF(G94="",0)))))))</f>
        <v>0</v>
      </c>
      <c r="L94" s="226">
        <f t="shared" si="15"/>
        <v>0</v>
      </c>
      <c r="M94" s="226"/>
      <c r="N94" s="226"/>
      <c r="O94" s="226"/>
      <c r="P94" s="226"/>
      <c r="Q94" s="226"/>
    </row>
    <row r="95" spans="1:17" x14ac:dyDescent="0.25">
      <c r="A95">
        <f>Targets!$A$13</f>
        <v>0</v>
      </c>
      <c r="B95">
        <f>KEAs!$A$8</f>
        <v>0</v>
      </c>
      <c r="C95" t="str">
        <f t="shared" si="10"/>
        <v>0 0</v>
      </c>
      <c r="D95" t="str">
        <f>IF(Ratings!$GR$8=0,"",Ratings!$GR$8)</f>
        <v/>
      </c>
      <c r="E95" t="str">
        <f>IF(Ratings!$GS$8=0,"",Ratings!$GS$8)</f>
        <v/>
      </c>
      <c r="F95" t="str">
        <f>IF(ISERROR(INDEX(Sort!F:F,MATCH(C95,Sort!B:B,0))),"",(INDEX(Sort!F:F,MATCH(C95,Sort!B:B,0))))</f>
        <v/>
      </c>
      <c r="G95" t="str">
        <f t="shared" si="11"/>
        <v/>
      </c>
      <c r="I95" s="230">
        <f>IF(F95="Poor",Scoring!$B$9,IF(F95="Fair -",Scoring!$B$8,IF(F95="Fair",Scoring!$B$7,IF(F95="Good -",Scoring!$B$6,IF(F95="Good",Scoring!$B$5,IF(F95="Very Good",Scoring!$B$4,IF(F95="",0)))))))</f>
        <v>0</v>
      </c>
      <c r="J95" s="226">
        <f>IF(G95="Poor",Scoring!$B$9,IF(G95="Fair -",Scoring!$B$8,IF(G95="Fair",Scoring!$B$7,IF(G95="Good -",Scoring!$B$6,IF(G95="Good",Scoring!$B$5,IF(G95="Very Good",Scoring!$B$4,IF(G95="",0)))))))</f>
        <v>0</v>
      </c>
      <c r="K95" s="226">
        <f>IF(G95="Poor",Scoring!$C$9,IF(G95="Fair -",Scoring!$C$8,IF(G95="Fair",Scoring!$C$7,IF(G95="Good -",Scoring!$C$6,IF(G95="Good",Scoring!$C$5,IF(G95="Very Good",Scoring!$C$4,IF(G95="",0)))))))</f>
        <v>0</v>
      </c>
      <c r="L95" s="226">
        <f t="shared" si="15"/>
        <v>0</v>
      </c>
      <c r="M95" s="226"/>
      <c r="N95" s="226"/>
      <c r="O95" s="226"/>
      <c r="P95" s="226"/>
      <c r="Q95" s="226"/>
    </row>
    <row r="96" spans="1:17" x14ac:dyDescent="0.25">
      <c r="A96">
        <f>Targets!$A$13</f>
        <v>0</v>
      </c>
      <c r="B96">
        <f>KEAs!$A$9</f>
        <v>0</v>
      </c>
      <c r="C96" t="str">
        <f t="shared" si="10"/>
        <v>0 0</v>
      </c>
      <c r="D96" t="str">
        <f>IF(Ratings!$GR$9=0,"",Ratings!$GR$9)</f>
        <v/>
      </c>
      <c r="E96" t="str">
        <f>IF(Ratings!$GS$9=0,"",Ratings!$GS$9)</f>
        <v/>
      </c>
      <c r="F96" t="str">
        <f>IF(ISERROR(INDEX(Sort!F:F,MATCH(C96,Sort!B:B,0))),"",(INDEX(Sort!F:F,MATCH(C96,Sort!B:B,0))))</f>
        <v/>
      </c>
      <c r="G96" t="str">
        <f t="shared" si="11"/>
        <v/>
      </c>
      <c r="I96" s="230">
        <f>IF(F96="Poor",Scoring!$B$9,IF(F96="Fair -",Scoring!$B$8,IF(F96="Fair",Scoring!$B$7,IF(F96="Good -",Scoring!$B$6,IF(F96="Good",Scoring!$B$5,IF(F96="Very Good",Scoring!$B$4,IF(F96="",0)))))))</f>
        <v>0</v>
      </c>
      <c r="J96" s="226">
        <f>IF(G96="Poor",Scoring!$B$9,IF(G96="Fair -",Scoring!$B$8,IF(G96="Fair",Scoring!$B$7,IF(G96="Good -",Scoring!$B$6,IF(G96="Good",Scoring!$B$5,IF(G96="Very Good",Scoring!$B$4,IF(G96="",0)))))))</f>
        <v>0</v>
      </c>
      <c r="K96" s="226">
        <f>IF(G96="Poor",Scoring!$C$9,IF(G96="Fair -",Scoring!$C$8,IF(G96="Fair",Scoring!$C$7,IF(G96="Good -",Scoring!$C$6,IF(G96="Good",Scoring!$C$5,IF(G96="Very Good",Scoring!$C$4,IF(G96="",0)))))))</f>
        <v>0</v>
      </c>
      <c r="L96" s="226">
        <f t="shared" si="15"/>
        <v>0</v>
      </c>
      <c r="M96" s="226"/>
      <c r="N96" s="226"/>
      <c r="O96" s="226"/>
      <c r="P96" s="226"/>
      <c r="Q96" s="226"/>
    </row>
    <row r="97" spans="1:17" x14ac:dyDescent="0.25">
      <c r="A97" s="167">
        <f>Targets!$A$13</f>
        <v>0</v>
      </c>
      <c r="B97" s="167">
        <f>KEAs!$A$10</f>
        <v>0</v>
      </c>
      <c r="C97" s="167" t="str">
        <f t="shared" si="10"/>
        <v>0 0</v>
      </c>
      <c r="D97" s="167" t="str">
        <f>IF(Ratings!$GR$10=0,"",Ratings!$GR$10)</f>
        <v/>
      </c>
      <c r="E97" s="167" t="str">
        <f>IF(Ratings!$GS$10=0,"",Ratings!$GS$10)</f>
        <v/>
      </c>
      <c r="F97" s="167" t="str">
        <f>IF(ISERROR(INDEX(Sort!F:F,MATCH(C97,Sort!B:B,0))),"",(INDEX(Sort!F:F,MATCH(C97,Sort!B:B,0))))</f>
        <v/>
      </c>
      <c r="G97" s="167" t="str">
        <f t="shared" si="11"/>
        <v/>
      </c>
      <c r="H97" s="167"/>
      <c r="I97" s="231">
        <f>IF(F97="Poor",Scoring!$B$9,IF(F97="Fair -",Scoring!$B$8,IF(F97="Fair",Scoring!$B$7,IF(F97="Good -",Scoring!$B$6,IF(F97="Good",Scoring!$B$5,IF(F97="Very Good",Scoring!$B$4,IF(F97="",0)))))))</f>
        <v>0</v>
      </c>
      <c r="J97" s="179">
        <f>IF(G97="Poor",Scoring!$B$9,IF(G97="Fair -",Scoring!$B$8,IF(G97="Fair",Scoring!$B$7,IF(G97="Good -",Scoring!$B$6,IF(G97="Good",Scoring!$B$5,IF(G97="Very Good",Scoring!$B$4,IF(G97="",0)))))))</f>
        <v>0</v>
      </c>
      <c r="K97" s="179">
        <f>IF(G97="Poor",Scoring!$C$9,IF(G97="Fair -",Scoring!$C$8,IF(G97="Fair",Scoring!$C$7,IF(G97="Good -",Scoring!$C$6,IF(G97="Good",Scoring!$C$5,IF(G97="Very Good",Scoring!$C$4,IF(G97="",0)))))))</f>
        <v>0</v>
      </c>
      <c r="L97" s="179">
        <f t="shared" si="15"/>
        <v>0</v>
      </c>
      <c r="M97" s="179">
        <f>SUM(L90:L97)</f>
        <v>0</v>
      </c>
      <c r="N97" s="179">
        <f>SUM(K90:K97)</f>
        <v>0</v>
      </c>
      <c r="O97" s="227" t="str">
        <f>IF(M97=0,"",M97/N97)</f>
        <v/>
      </c>
      <c r="P97" s="227">
        <f>SUM(I90:I97)</f>
        <v>0</v>
      </c>
      <c r="Q97" s="179" t="str">
        <f>IF(P97=0,"",IF(O97="","",IF(O97&gt;=Scoring!$E$4,Scoring!$A$4,IF(O97&gt;=Scoring!$E$5,Scoring!$A$5,IF(O97&gt;=Scoring!$E$6,Scoring!$A$6,IF(O97&gt;=Scoring!$E$7,Scoring!$A$7,IF(O97&gt;=Scoring!$E$8,Scoring!$A$8,IF(O97&gt;=Scoring!$E$9,Scoring!$A$9))))))))</f>
        <v/>
      </c>
    </row>
  </sheetData>
  <sheetProtection sheet="1" objects="1" scenarios="1" selectLockedCells="1"/>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F65"/>
  <sheetViews>
    <sheetView workbookViewId="0">
      <selection activeCell="F26" sqref="F26"/>
    </sheetView>
  </sheetViews>
  <sheetFormatPr defaultColWidth="8.85546875" defaultRowHeight="15" x14ac:dyDescent="0.25"/>
  <cols>
    <col min="1" max="1" width="3.42578125" customWidth="1"/>
    <col min="2" max="2" width="60.28515625" customWidth="1"/>
    <col min="3" max="3" width="0" hidden="1" customWidth="1"/>
    <col min="6" max="6" width="9.28515625" customWidth="1"/>
  </cols>
  <sheetData>
    <row r="1" spans="1:6" x14ac:dyDescent="0.25">
      <c r="A1" s="5" t="s">
        <v>117</v>
      </c>
      <c r="B1" s="5" t="s">
        <v>118</v>
      </c>
      <c r="C1" s="5"/>
      <c r="D1" s="5" t="s">
        <v>22</v>
      </c>
      <c r="E1" s="5" t="s">
        <v>119</v>
      </c>
      <c r="F1" s="5" t="s">
        <v>120</v>
      </c>
    </row>
    <row r="2" spans="1:6" x14ac:dyDescent="0.25">
      <c r="A2">
        <v>1</v>
      </c>
      <c r="B2">
        <f>Objectives!A15</f>
        <v>0</v>
      </c>
      <c r="C2">
        <f>Objectives!B15</f>
        <v>0</v>
      </c>
      <c r="D2" t="str">
        <f>Objectives!C15</f>
        <v/>
      </c>
      <c r="E2" t="str">
        <f>Objectives!D15</f>
        <v/>
      </c>
      <c r="F2">
        <f>Objectives!E15</f>
        <v>0</v>
      </c>
    </row>
    <row r="3" spans="1:6" x14ac:dyDescent="0.25">
      <c r="A3">
        <v>2</v>
      </c>
      <c r="B3">
        <f>Objectives!A16</f>
        <v>0</v>
      </c>
      <c r="C3">
        <f>Objectives!B16</f>
        <v>0</v>
      </c>
      <c r="D3" t="str">
        <f>Objectives!C16</f>
        <v/>
      </c>
      <c r="E3" t="str">
        <f>Objectives!D16</f>
        <v/>
      </c>
      <c r="F3">
        <f>Objectives!E16</f>
        <v>0</v>
      </c>
    </row>
    <row r="4" spans="1:6" x14ac:dyDescent="0.25">
      <c r="A4">
        <v>3</v>
      </c>
      <c r="B4">
        <f>Objectives!A17</f>
        <v>0</v>
      </c>
      <c r="C4">
        <f>Objectives!B17</f>
        <v>0</v>
      </c>
      <c r="D4" t="str">
        <f>Objectives!C17</f>
        <v/>
      </c>
      <c r="E4" t="str">
        <f>Objectives!D17</f>
        <v/>
      </c>
      <c r="F4">
        <f>Objectives!E17</f>
        <v>0</v>
      </c>
    </row>
    <row r="5" spans="1:6" x14ac:dyDescent="0.25">
      <c r="A5">
        <v>4</v>
      </c>
      <c r="B5">
        <f>Objectives!A18</f>
        <v>0</v>
      </c>
      <c r="C5">
        <f>Objectives!B18</f>
        <v>0</v>
      </c>
      <c r="D5" t="str">
        <f>Objectives!C18</f>
        <v/>
      </c>
      <c r="E5" t="str">
        <f>Objectives!D18</f>
        <v/>
      </c>
      <c r="F5">
        <f>Objectives!E18</f>
        <v>0</v>
      </c>
    </row>
    <row r="6" spans="1:6" x14ac:dyDescent="0.25">
      <c r="A6">
        <v>5</v>
      </c>
      <c r="B6">
        <f>Objectives!A19</f>
        <v>0</v>
      </c>
      <c r="C6">
        <f>Objectives!B19</f>
        <v>0</v>
      </c>
      <c r="D6" t="str">
        <f>Objectives!C19</f>
        <v/>
      </c>
      <c r="E6" t="str">
        <f>Objectives!D19</f>
        <v/>
      </c>
      <c r="F6">
        <f>Objectives!E19</f>
        <v>0</v>
      </c>
    </row>
    <row r="7" spans="1:6" x14ac:dyDescent="0.25">
      <c r="A7">
        <v>6</v>
      </c>
      <c r="B7">
        <f>Objectives!A20</f>
        <v>0</v>
      </c>
      <c r="C7">
        <f>Objectives!B20</f>
        <v>0</v>
      </c>
      <c r="D7" t="str">
        <f>Objectives!C20</f>
        <v/>
      </c>
      <c r="E7" t="str">
        <f>Objectives!D20</f>
        <v/>
      </c>
      <c r="F7">
        <f>Objectives!E20</f>
        <v>0</v>
      </c>
    </row>
    <row r="8" spans="1:6" x14ac:dyDescent="0.25">
      <c r="A8">
        <v>7</v>
      </c>
      <c r="B8">
        <f>Objectives!A21</f>
        <v>0</v>
      </c>
      <c r="C8">
        <f>Objectives!B21</f>
        <v>0</v>
      </c>
      <c r="D8" t="str">
        <f>Objectives!C21</f>
        <v/>
      </c>
      <c r="E8" t="str">
        <f>Objectives!D21</f>
        <v/>
      </c>
      <c r="F8">
        <f>Objectives!E21</f>
        <v>0</v>
      </c>
    </row>
    <row r="9" spans="1:6" x14ac:dyDescent="0.25">
      <c r="A9" s="167">
        <v>8</v>
      </c>
      <c r="B9">
        <f>Objectives!A22</f>
        <v>0</v>
      </c>
      <c r="C9">
        <f>Objectives!B22</f>
        <v>0</v>
      </c>
      <c r="D9" t="str">
        <f>Objectives!C22</f>
        <v/>
      </c>
      <c r="E9" t="str">
        <f>Objectives!D22</f>
        <v/>
      </c>
      <c r="F9">
        <f>Objectives!E22</f>
        <v>0</v>
      </c>
    </row>
    <row r="10" spans="1:6" x14ac:dyDescent="0.25">
      <c r="A10">
        <v>9</v>
      </c>
      <c r="B10">
        <f>Objectives!A28</f>
        <v>0</v>
      </c>
      <c r="C10">
        <f>Objectives!B28</f>
        <v>0</v>
      </c>
      <c r="D10" t="str">
        <f>Objectives!C28</f>
        <v/>
      </c>
      <c r="E10" t="str">
        <f>Objectives!D28</f>
        <v/>
      </c>
      <c r="F10">
        <f>Objectives!E28</f>
        <v>0</v>
      </c>
    </row>
    <row r="11" spans="1:6" x14ac:dyDescent="0.25">
      <c r="A11">
        <v>10</v>
      </c>
      <c r="B11">
        <f>Objectives!A29</f>
        <v>0</v>
      </c>
      <c r="C11">
        <f>Objectives!B29</f>
        <v>0</v>
      </c>
      <c r="D11" t="str">
        <f>Objectives!C29</f>
        <v/>
      </c>
      <c r="E11" t="str">
        <f>Objectives!D29</f>
        <v/>
      </c>
      <c r="F11">
        <f>Objectives!E29</f>
        <v>0</v>
      </c>
    </row>
    <row r="12" spans="1:6" x14ac:dyDescent="0.25">
      <c r="A12">
        <v>11</v>
      </c>
      <c r="B12">
        <f>Objectives!A30</f>
        <v>0</v>
      </c>
      <c r="C12">
        <f>Objectives!B30</f>
        <v>0</v>
      </c>
      <c r="D12" t="str">
        <f>Objectives!C30</f>
        <v/>
      </c>
      <c r="E12" t="str">
        <f>Objectives!D30</f>
        <v/>
      </c>
      <c r="F12">
        <f>Objectives!E30</f>
        <v>0</v>
      </c>
    </row>
    <row r="13" spans="1:6" x14ac:dyDescent="0.25">
      <c r="A13">
        <v>12</v>
      </c>
      <c r="B13">
        <f>Objectives!A31</f>
        <v>0</v>
      </c>
      <c r="C13">
        <f>Objectives!B31</f>
        <v>0</v>
      </c>
      <c r="D13" t="str">
        <f>Objectives!C31</f>
        <v/>
      </c>
      <c r="E13" t="str">
        <f>Objectives!D31</f>
        <v/>
      </c>
      <c r="F13">
        <f>Objectives!E31</f>
        <v>0</v>
      </c>
    </row>
    <row r="14" spans="1:6" x14ac:dyDescent="0.25">
      <c r="A14">
        <v>13</v>
      </c>
      <c r="B14">
        <f>Objectives!A32</f>
        <v>0</v>
      </c>
      <c r="C14">
        <f>Objectives!B32</f>
        <v>0</v>
      </c>
      <c r="D14" t="str">
        <f>Objectives!C32</f>
        <v/>
      </c>
      <c r="E14" t="str">
        <f>Objectives!D32</f>
        <v/>
      </c>
      <c r="F14">
        <f>Objectives!E32</f>
        <v>0</v>
      </c>
    </row>
    <row r="15" spans="1:6" x14ac:dyDescent="0.25">
      <c r="A15">
        <v>14</v>
      </c>
      <c r="B15">
        <f>Objectives!A33</f>
        <v>0</v>
      </c>
      <c r="C15">
        <f>Objectives!B33</f>
        <v>0</v>
      </c>
      <c r="D15" t="str">
        <f>Objectives!C33</f>
        <v/>
      </c>
      <c r="E15" t="str">
        <f>Objectives!D33</f>
        <v/>
      </c>
      <c r="F15">
        <f>Objectives!E33</f>
        <v>0</v>
      </c>
    </row>
    <row r="16" spans="1:6" x14ac:dyDescent="0.25">
      <c r="A16">
        <v>15</v>
      </c>
      <c r="B16">
        <f>Objectives!A34</f>
        <v>0</v>
      </c>
      <c r="C16">
        <f>Objectives!B34</f>
        <v>0</v>
      </c>
      <c r="D16" t="str">
        <f>Objectives!C34</f>
        <v/>
      </c>
      <c r="E16" t="str">
        <f>Objectives!D34</f>
        <v/>
      </c>
      <c r="F16">
        <f>Objectives!E34</f>
        <v>0</v>
      </c>
    </row>
    <row r="17" spans="1:6" x14ac:dyDescent="0.25">
      <c r="A17" s="167">
        <v>16</v>
      </c>
      <c r="B17">
        <f>Objectives!A35</f>
        <v>0</v>
      </c>
      <c r="C17">
        <f>Objectives!B35</f>
        <v>0</v>
      </c>
      <c r="D17" t="str">
        <f>Objectives!C35</f>
        <v/>
      </c>
      <c r="E17" t="str">
        <f>Objectives!D35</f>
        <v/>
      </c>
      <c r="F17">
        <f>Objectives!E35</f>
        <v>0</v>
      </c>
    </row>
    <row r="18" spans="1:6" x14ac:dyDescent="0.25">
      <c r="A18">
        <v>17</v>
      </c>
      <c r="B18">
        <f>Objectives!A41</f>
        <v>0</v>
      </c>
      <c r="C18">
        <f>Objectives!B41</f>
        <v>0</v>
      </c>
      <c r="D18" t="str">
        <f>Objectives!C41</f>
        <v/>
      </c>
      <c r="E18" t="str">
        <f>Objectives!D41</f>
        <v/>
      </c>
      <c r="F18">
        <f>Objectives!E41</f>
        <v>0</v>
      </c>
    </row>
    <row r="19" spans="1:6" x14ac:dyDescent="0.25">
      <c r="A19">
        <v>18</v>
      </c>
      <c r="B19">
        <f>Objectives!A42</f>
        <v>0</v>
      </c>
      <c r="C19">
        <f>Objectives!B42</f>
        <v>0</v>
      </c>
      <c r="D19" t="str">
        <f>Objectives!C42</f>
        <v/>
      </c>
      <c r="E19" t="str">
        <f>Objectives!D42</f>
        <v/>
      </c>
      <c r="F19">
        <f>Objectives!E42</f>
        <v>0</v>
      </c>
    </row>
    <row r="20" spans="1:6" x14ac:dyDescent="0.25">
      <c r="A20">
        <v>19</v>
      </c>
      <c r="B20">
        <f>Objectives!A43</f>
        <v>0</v>
      </c>
      <c r="C20">
        <f>Objectives!B43</f>
        <v>0</v>
      </c>
      <c r="D20" t="str">
        <f>Objectives!C43</f>
        <v/>
      </c>
      <c r="E20" t="str">
        <f>Objectives!D43</f>
        <v/>
      </c>
      <c r="F20">
        <f>Objectives!E43</f>
        <v>0</v>
      </c>
    </row>
    <row r="21" spans="1:6" x14ac:dyDescent="0.25">
      <c r="A21">
        <v>20</v>
      </c>
      <c r="B21">
        <f>Objectives!A44</f>
        <v>0</v>
      </c>
      <c r="C21">
        <f>Objectives!B44</f>
        <v>0</v>
      </c>
      <c r="D21" t="str">
        <f>Objectives!C44</f>
        <v/>
      </c>
      <c r="E21" t="str">
        <f>Objectives!D44</f>
        <v/>
      </c>
      <c r="F21">
        <f>Objectives!E44</f>
        <v>0</v>
      </c>
    </row>
    <row r="22" spans="1:6" x14ac:dyDescent="0.25">
      <c r="A22">
        <v>21</v>
      </c>
      <c r="B22">
        <f>Objectives!A45</f>
        <v>0</v>
      </c>
      <c r="C22">
        <f>Objectives!B45</f>
        <v>0</v>
      </c>
      <c r="D22" t="str">
        <f>Objectives!C45</f>
        <v/>
      </c>
      <c r="E22" t="str">
        <f>Objectives!D45</f>
        <v/>
      </c>
      <c r="F22">
        <f>Objectives!E45</f>
        <v>0</v>
      </c>
    </row>
    <row r="23" spans="1:6" x14ac:dyDescent="0.25">
      <c r="A23">
        <v>22</v>
      </c>
      <c r="B23">
        <f>Objectives!A46</f>
        <v>0</v>
      </c>
      <c r="C23">
        <f>Objectives!B46</f>
        <v>0</v>
      </c>
      <c r="D23" t="str">
        <f>Objectives!C46</f>
        <v/>
      </c>
      <c r="E23" t="str">
        <f>Objectives!D46</f>
        <v/>
      </c>
      <c r="F23">
        <f>Objectives!E46</f>
        <v>0</v>
      </c>
    </row>
    <row r="24" spans="1:6" x14ac:dyDescent="0.25">
      <c r="A24">
        <v>23</v>
      </c>
      <c r="B24">
        <f>Objectives!A47</f>
        <v>0</v>
      </c>
      <c r="C24">
        <f>Objectives!B47</f>
        <v>0</v>
      </c>
      <c r="D24" t="str">
        <f>Objectives!C47</f>
        <v/>
      </c>
      <c r="E24" t="str">
        <f>Objectives!D47</f>
        <v/>
      </c>
      <c r="F24">
        <f>Objectives!E47</f>
        <v>0</v>
      </c>
    </row>
    <row r="25" spans="1:6" x14ac:dyDescent="0.25">
      <c r="A25" s="167">
        <v>24</v>
      </c>
      <c r="B25">
        <f>Objectives!A48</f>
        <v>0</v>
      </c>
      <c r="C25">
        <f>Objectives!B48</f>
        <v>0</v>
      </c>
      <c r="D25" t="str">
        <f>Objectives!C48</f>
        <v/>
      </c>
      <c r="E25" t="str">
        <f>Objectives!D48</f>
        <v/>
      </c>
      <c r="F25">
        <f>Objectives!E48</f>
        <v>0</v>
      </c>
    </row>
    <row r="26" spans="1:6" x14ac:dyDescent="0.25">
      <c r="A26">
        <v>25</v>
      </c>
      <c r="B26">
        <f>Objectives!A54</f>
        <v>0</v>
      </c>
      <c r="C26">
        <f>Objectives!B54</f>
        <v>0</v>
      </c>
      <c r="D26" t="str">
        <f>Objectives!C54</f>
        <v/>
      </c>
      <c r="E26" t="str">
        <f>Objectives!D54</f>
        <v/>
      </c>
      <c r="F26">
        <f>Objectives!E54</f>
        <v>0</v>
      </c>
    </row>
    <row r="27" spans="1:6" x14ac:dyDescent="0.25">
      <c r="A27">
        <v>26</v>
      </c>
      <c r="B27">
        <f>Objectives!A55</f>
        <v>0</v>
      </c>
      <c r="C27">
        <f>Objectives!B55</f>
        <v>0</v>
      </c>
      <c r="D27" t="str">
        <f>Objectives!C55</f>
        <v/>
      </c>
      <c r="E27" t="str">
        <f>Objectives!D55</f>
        <v/>
      </c>
      <c r="F27">
        <f>Objectives!E55</f>
        <v>0</v>
      </c>
    </row>
    <row r="28" spans="1:6" x14ac:dyDescent="0.25">
      <c r="A28">
        <v>27</v>
      </c>
      <c r="B28">
        <f>Objectives!A56</f>
        <v>0</v>
      </c>
      <c r="C28">
        <f>Objectives!B56</f>
        <v>0</v>
      </c>
      <c r="D28" t="str">
        <f>Objectives!C56</f>
        <v/>
      </c>
      <c r="E28" t="str">
        <f>Objectives!D56</f>
        <v/>
      </c>
      <c r="F28">
        <f>Objectives!E56</f>
        <v>0</v>
      </c>
    </row>
    <row r="29" spans="1:6" x14ac:dyDescent="0.25">
      <c r="A29">
        <v>28</v>
      </c>
      <c r="B29">
        <f>Objectives!A57</f>
        <v>0</v>
      </c>
      <c r="C29">
        <f>Objectives!B57</f>
        <v>0</v>
      </c>
      <c r="D29" t="str">
        <f>Objectives!C57</f>
        <v/>
      </c>
      <c r="E29" t="str">
        <f>Objectives!D57</f>
        <v/>
      </c>
      <c r="F29">
        <f>Objectives!E57</f>
        <v>0</v>
      </c>
    </row>
    <row r="30" spans="1:6" x14ac:dyDescent="0.25">
      <c r="A30">
        <v>29</v>
      </c>
      <c r="B30">
        <f>Objectives!A58</f>
        <v>0</v>
      </c>
      <c r="C30">
        <f>Objectives!B58</f>
        <v>0</v>
      </c>
      <c r="D30" t="str">
        <f>Objectives!C58</f>
        <v/>
      </c>
      <c r="E30" t="str">
        <f>Objectives!D58</f>
        <v/>
      </c>
      <c r="F30">
        <f>Objectives!E58</f>
        <v>0</v>
      </c>
    </row>
    <row r="31" spans="1:6" x14ac:dyDescent="0.25">
      <c r="A31">
        <v>30</v>
      </c>
      <c r="B31">
        <f>Objectives!A59</f>
        <v>0</v>
      </c>
      <c r="C31">
        <f>Objectives!B59</f>
        <v>0</v>
      </c>
      <c r="D31" t="str">
        <f>Objectives!C59</f>
        <v/>
      </c>
      <c r="E31" t="str">
        <f>Objectives!D59</f>
        <v/>
      </c>
      <c r="F31">
        <f>Objectives!E59</f>
        <v>0</v>
      </c>
    </row>
    <row r="32" spans="1:6" x14ac:dyDescent="0.25">
      <c r="A32">
        <v>31</v>
      </c>
      <c r="B32">
        <f>Objectives!A60</f>
        <v>0</v>
      </c>
      <c r="C32">
        <f>Objectives!B60</f>
        <v>0</v>
      </c>
      <c r="D32" t="str">
        <f>Objectives!C60</f>
        <v/>
      </c>
      <c r="E32" t="str">
        <f>Objectives!D60</f>
        <v/>
      </c>
      <c r="F32">
        <f>Objectives!E60</f>
        <v>0</v>
      </c>
    </row>
    <row r="33" spans="1:6" x14ac:dyDescent="0.25">
      <c r="A33" s="167">
        <v>32</v>
      </c>
      <c r="B33">
        <f>Objectives!A61</f>
        <v>0</v>
      </c>
      <c r="C33">
        <f>Objectives!B61</f>
        <v>0</v>
      </c>
      <c r="D33" t="str">
        <f>Objectives!C61</f>
        <v/>
      </c>
      <c r="E33" t="str">
        <f>Objectives!D61</f>
        <v/>
      </c>
      <c r="F33">
        <f>Objectives!E61</f>
        <v>0</v>
      </c>
    </row>
    <row r="34" spans="1:6" x14ac:dyDescent="0.25">
      <c r="A34">
        <v>33</v>
      </c>
      <c r="B34">
        <f>Objectives!A67</f>
        <v>0</v>
      </c>
      <c r="C34">
        <f>Objectives!B67</f>
        <v>0</v>
      </c>
      <c r="D34" t="str">
        <f>Objectives!C67</f>
        <v/>
      </c>
      <c r="E34" t="str">
        <f>Objectives!D67</f>
        <v/>
      </c>
      <c r="F34">
        <f>Objectives!E67</f>
        <v>0</v>
      </c>
    </row>
    <row r="35" spans="1:6" x14ac:dyDescent="0.25">
      <c r="A35">
        <v>34</v>
      </c>
      <c r="B35">
        <f>Objectives!A68</f>
        <v>0</v>
      </c>
      <c r="C35">
        <f>Objectives!B68</f>
        <v>0</v>
      </c>
      <c r="D35" t="str">
        <f>Objectives!C68</f>
        <v/>
      </c>
      <c r="E35" t="str">
        <f>Objectives!D68</f>
        <v/>
      </c>
      <c r="F35">
        <f>Objectives!E68</f>
        <v>0</v>
      </c>
    </row>
    <row r="36" spans="1:6" x14ac:dyDescent="0.25">
      <c r="A36">
        <v>35</v>
      </c>
      <c r="B36">
        <f>Objectives!A69</f>
        <v>0</v>
      </c>
      <c r="C36">
        <f>Objectives!B69</f>
        <v>0</v>
      </c>
      <c r="D36" t="str">
        <f>Objectives!C69</f>
        <v/>
      </c>
      <c r="E36" t="str">
        <f>Objectives!D69</f>
        <v/>
      </c>
      <c r="F36">
        <f>Objectives!E69</f>
        <v>0</v>
      </c>
    </row>
    <row r="37" spans="1:6" x14ac:dyDescent="0.25">
      <c r="A37">
        <v>36</v>
      </c>
      <c r="B37">
        <f>Objectives!A70</f>
        <v>0</v>
      </c>
      <c r="C37">
        <f>Objectives!B70</f>
        <v>0</v>
      </c>
      <c r="D37" t="str">
        <f>Objectives!C70</f>
        <v/>
      </c>
      <c r="E37" t="str">
        <f>Objectives!D70</f>
        <v/>
      </c>
      <c r="F37">
        <f>Objectives!E70</f>
        <v>0</v>
      </c>
    </row>
    <row r="38" spans="1:6" x14ac:dyDescent="0.25">
      <c r="A38">
        <v>37</v>
      </c>
      <c r="B38">
        <f>Objectives!A71</f>
        <v>0</v>
      </c>
      <c r="C38">
        <f>Objectives!B71</f>
        <v>0</v>
      </c>
      <c r="D38" t="str">
        <f>Objectives!C71</f>
        <v/>
      </c>
      <c r="E38" t="str">
        <f>Objectives!D71</f>
        <v/>
      </c>
      <c r="F38">
        <f>Objectives!E71</f>
        <v>0</v>
      </c>
    </row>
    <row r="39" spans="1:6" x14ac:dyDescent="0.25">
      <c r="A39">
        <v>38</v>
      </c>
      <c r="B39">
        <f>Objectives!A72</f>
        <v>0</v>
      </c>
      <c r="C39">
        <f>Objectives!B72</f>
        <v>0</v>
      </c>
      <c r="D39" t="str">
        <f>Objectives!C72</f>
        <v/>
      </c>
      <c r="E39" t="str">
        <f>Objectives!D72</f>
        <v/>
      </c>
      <c r="F39">
        <f>Objectives!E72</f>
        <v>0</v>
      </c>
    </row>
    <row r="40" spans="1:6" x14ac:dyDescent="0.25">
      <c r="A40">
        <v>39</v>
      </c>
      <c r="B40">
        <f>Objectives!A73</f>
        <v>0</v>
      </c>
      <c r="C40">
        <f>Objectives!B73</f>
        <v>0</v>
      </c>
      <c r="D40" t="str">
        <f>Objectives!C73</f>
        <v/>
      </c>
      <c r="E40" t="str">
        <f>Objectives!D73</f>
        <v/>
      </c>
      <c r="F40">
        <f>Objectives!E73</f>
        <v>0</v>
      </c>
    </row>
    <row r="41" spans="1:6" x14ac:dyDescent="0.25">
      <c r="A41" s="167">
        <v>40</v>
      </c>
      <c r="B41">
        <f>Objectives!A74</f>
        <v>0</v>
      </c>
      <c r="C41">
        <f>Objectives!B74</f>
        <v>0</v>
      </c>
      <c r="D41" t="str">
        <f>Objectives!C74</f>
        <v/>
      </c>
      <c r="E41" t="str">
        <f>Objectives!D74</f>
        <v/>
      </c>
      <c r="F41">
        <f>Objectives!E74</f>
        <v>0</v>
      </c>
    </row>
    <row r="42" spans="1:6" x14ac:dyDescent="0.25">
      <c r="A42">
        <v>41</v>
      </c>
      <c r="B42">
        <f>Objectives!A80</f>
        <v>0</v>
      </c>
      <c r="C42">
        <f>Objectives!B80</f>
        <v>0</v>
      </c>
      <c r="D42" t="str">
        <f>Objectives!C80</f>
        <v/>
      </c>
      <c r="E42" t="str">
        <f>Objectives!D80</f>
        <v/>
      </c>
      <c r="F42">
        <f>Objectives!E80</f>
        <v>0</v>
      </c>
    </row>
    <row r="43" spans="1:6" x14ac:dyDescent="0.25">
      <c r="A43">
        <v>42</v>
      </c>
      <c r="B43">
        <f>Objectives!A81</f>
        <v>0</v>
      </c>
      <c r="C43">
        <f>Objectives!B81</f>
        <v>0</v>
      </c>
      <c r="D43" t="str">
        <f>Objectives!C81</f>
        <v/>
      </c>
      <c r="E43" t="str">
        <f>Objectives!D81</f>
        <v/>
      </c>
      <c r="F43">
        <f>Objectives!E81</f>
        <v>0</v>
      </c>
    </row>
    <row r="44" spans="1:6" x14ac:dyDescent="0.25">
      <c r="A44">
        <v>43</v>
      </c>
      <c r="B44">
        <f>Objectives!A82</f>
        <v>0</v>
      </c>
      <c r="C44">
        <f>Objectives!B82</f>
        <v>0</v>
      </c>
      <c r="D44" t="str">
        <f>Objectives!C82</f>
        <v/>
      </c>
      <c r="E44" t="str">
        <f>Objectives!D82</f>
        <v/>
      </c>
      <c r="F44">
        <f>Objectives!E82</f>
        <v>0</v>
      </c>
    </row>
    <row r="45" spans="1:6" x14ac:dyDescent="0.25">
      <c r="A45">
        <v>44</v>
      </c>
      <c r="B45">
        <f>Objectives!A83</f>
        <v>0</v>
      </c>
      <c r="C45">
        <f>Objectives!B83</f>
        <v>0</v>
      </c>
      <c r="D45" t="str">
        <f>Objectives!C83</f>
        <v/>
      </c>
      <c r="E45" t="str">
        <f>Objectives!D83</f>
        <v/>
      </c>
      <c r="F45">
        <f>Objectives!E83</f>
        <v>0</v>
      </c>
    </row>
    <row r="46" spans="1:6" x14ac:dyDescent="0.25">
      <c r="A46">
        <v>45</v>
      </c>
      <c r="B46">
        <f>Objectives!A84</f>
        <v>0</v>
      </c>
      <c r="C46">
        <f>Objectives!B84</f>
        <v>0</v>
      </c>
      <c r="D46" t="str">
        <f>Objectives!C84</f>
        <v/>
      </c>
      <c r="E46" t="str">
        <f>Objectives!D84</f>
        <v/>
      </c>
      <c r="F46">
        <f>Objectives!E84</f>
        <v>0</v>
      </c>
    </row>
    <row r="47" spans="1:6" x14ac:dyDescent="0.25">
      <c r="A47">
        <v>46</v>
      </c>
      <c r="B47">
        <f>Objectives!A85</f>
        <v>0</v>
      </c>
      <c r="C47">
        <f>Objectives!B85</f>
        <v>0</v>
      </c>
      <c r="D47" t="str">
        <f>Objectives!C85</f>
        <v/>
      </c>
      <c r="E47" t="str">
        <f>Objectives!D85</f>
        <v/>
      </c>
      <c r="F47">
        <f>Objectives!E85</f>
        <v>0</v>
      </c>
    </row>
    <row r="48" spans="1:6" x14ac:dyDescent="0.25">
      <c r="A48">
        <v>47</v>
      </c>
      <c r="B48">
        <f>Objectives!A86</f>
        <v>0</v>
      </c>
      <c r="C48">
        <f>Objectives!B86</f>
        <v>0</v>
      </c>
      <c r="D48" t="str">
        <f>Objectives!C86</f>
        <v/>
      </c>
      <c r="E48" t="str">
        <f>Objectives!D86</f>
        <v/>
      </c>
      <c r="F48">
        <f>Objectives!E86</f>
        <v>0</v>
      </c>
    </row>
    <row r="49" spans="1:6" x14ac:dyDescent="0.25">
      <c r="A49" s="167">
        <v>48</v>
      </c>
      <c r="B49">
        <f>Objectives!A87</f>
        <v>0</v>
      </c>
      <c r="C49">
        <f>Objectives!B87</f>
        <v>0</v>
      </c>
      <c r="D49" t="str">
        <f>Objectives!C87</f>
        <v/>
      </c>
      <c r="E49" t="str">
        <f>Objectives!D87</f>
        <v/>
      </c>
      <c r="F49">
        <f>Objectives!E87</f>
        <v>0</v>
      </c>
    </row>
    <row r="50" spans="1:6" x14ac:dyDescent="0.25">
      <c r="A50">
        <v>49</v>
      </c>
      <c r="B50">
        <f>Objectives!A93</f>
        <v>0</v>
      </c>
      <c r="C50">
        <f>Objectives!B93</f>
        <v>0</v>
      </c>
      <c r="D50" t="str">
        <f>Objectives!C93</f>
        <v/>
      </c>
      <c r="E50" t="str">
        <f>Objectives!D93</f>
        <v/>
      </c>
      <c r="F50">
        <f>Objectives!E93</f>
        <v>0</v>
      </c>
    </row>
    <row r="51" spans="1:6" x14ac:dyDescent="0.25">
      <c r="A51">
        <v>50</v>
      </c>
      <c r="B51">
        <f>Objectives!A94</f>
        <v>0</v>
      </c>
      <c r="C51">
        <f>Objectives!B94</f>
        <v>0</v>
      </c>
      <c r="D51" t="str">
        <f>Objectives!C94</f>
        <v/>
      </c>
      <c r="E51" t="str">
        <f>Objectives!D94</f>
        <v/>
      </c>
      <c r="F51">
        <f>Objectives!E94</f>
        <v>0</v>
      </c>
    </row>
    <row r="52" spans="1:6" x14ac:dyDescent="0.25">
      <c r="A52">
        <v>51</v>
      </c>
      <c r="B52">
        <f>Objectives!A95</f>
        <v>0</v>
      </c>
      <c r="C52">
        <f>Objectives!B95</f>
        <v>0</v>
      </c>
      <c r="D52" t="str">
        <f>Objectives!C95</f>
        <v/>
      </c>
      <c r="E52" t="str">
        <f>Objectives!D95</f>
        <v/>
      </c>
      <c r="F52">
        <f>Objectives!E95</f>
        <v>0</v>
      </c>
    </row>
    <row r="53" spans="1:6" x14ac:dyDescent="0.25">
      <c r="A53">
        <v>52</v>
      </c>
      <c r="B53">
        <f>Objectives!A96</f>
        <v>0</v>
      </c>
      <c r="C53">
        <f>Objectives!B96</f>
        <v>0</v>
      </c>
      <c r="D53" t="str">
        <f>Objectives!C96</f>
        <v/>
      </c>
      <c r="E53" t="str">
        <f>Objectives!D96</f>
        <v/>
      </c>
      <c r="F53">
        <f>Objectives!E96</f>
        <v>0</v>
      </c>
    </row>
    <row r="54" spans="1:6" x14ac:dyDescent="0.25">
      <c r="A54">
        <v>53</v>
      </c>
      <c r="B54">
        <f>Objectives!A97</f>
        <v>0</v>
      </c>
      <c r="C54">
        <f>Objectives!B97</f>
        <v>0</v>
      </c>
      <c r="D54" t="str">
        <f>Objectives!C97</f>
        <v/>
      </c>
      <c r="E54" t="str">
        <f>Objectives!D97</f>
        <v/>
      </c>
      <c r="F54">
        <f>Objectives!E97</f>
        <v>0</v>
      </c>
    </row>
    <row r="55" spans="1:6" x14ac:dyDescent="0.25">
      <c r="A55">
        <v>54</v>
      </c>
      <c r="B55">
        <f>Objectives!A98</f>
        <v>0</v>
      </c>
      <c r="C55">
        <f>Objectives!B98</f>
        <v>0</v>
      </c>
      <c r="D55" t="str">
        <f>Objectives!C98</f>
        <v/>
      </c>
      <c r="E55" t="str">
        <f>Objectives!D98</f>
        <v/>
      </c>
      <c r="F55">
        <f>Objectives!E98</f>
        <v>0</v>
      </c>
    </row>
    <row r="56" spans="1:6" x14ac:dyDescent="0.25">
      <c r="A56">
        <v>55</v>
      </c>
      <c r="B56">
        <f>Objectives!A99</f>
        <v>0</v>
      </c>
      <c r="C56">
        <f>Objectives!B99</f>
        <v>0</v>
      </c>
      <c r="D56" t="str">
        <f>Objectives!C99</f>
        <v/>
      </c>
      <c r="E56" t="str">
        <f>Objectives!D99</f>
        <v/>
      </c>
      <c r="F56">
        <f>Objectives!E99</f>
        <v>0</v>
      </c>
    </row>
    <row r="57" spans="1:6" x14ac:dyDescent="0.25">
      <c r="A57" s="167">
        <v>56</v>
      </c>
      <c r="B57">
        <f>Objectives!A100</f>
        <v>0</v>
      </c>
      <c r="C57">
        <f>Objectives!B100</f>
        <v>0</v>
      </c>
      <c r="D57" t="str">
        <f>Objectives!C100</f>
        <v/>
      </c>
      <c r="E57" t="str">
        <f>Objectives!D100</f>
        <v/>
      </c>
      <c r="F57">
        <f>Objectives!E100</f>
        <v>0</v>
      </c>
    </row>
    <row r="58" spans="1:6" x14ac:dyDescent="0.25">
      <c r="A58">
        <v>57</v>
      </c>
      <c r="B58">
        <f>Objectives!A106</f>
        <v>0</v>
      </c>
      <c r="C58">
        <f>Objectives!B106</f>
        <v>0</v>
      </c>
      <c r="D58" t="str">
        <f>Objectives!C106</f>
        <v/>
      </c>
      <c r="E58" t="str">
        <f>Objectives!D106</f>
        <v/>
      </c>
      <c r="F58">
        <f>Objectives!E106</f>
        <v>0</v>
      </c>
    </row>
    <row r="59" spans="1:6" x14ac:dyDescent="0.25">
      <c r="A59">
        <v>58</v>
      </c>
      <c r="B59">
        <f>Objectives!A107</f>
        <v>0</v>
      </c>
      <c r="C59">
        <f>Objectives!B107</f>
        <v>0</v>
      </c>
      <c r="D59" t="str">
        <f>Objectives!C107</f>
        <v/>
      </c>
      <c r="E59" t="str">
        <f>Objectives!D107</f>
        <v/>
      </c>
      <c r="F59">
        <f>Objectives!E107</f>
        <v>0</v>
      </c>
    </row>
    <row r="60" spans="1:6" x14ac:dyDescent="0.25">
      <c r="A60">
        <v>59</v>
      </c>
      <c r="B60">
        <f>Objectives!A108</f>
        <v>0</v>
      </c>
      <c r="C60">
        <f>Objectives!B108</f>
        <v>0</v>
      </c>
      <c r="D60" t="str">
        <f>Objectives!C108</f>
        <v/>
      </c>
      <c r="E60" t="str">
        <f>Objectives!D108</f>
        <v/>
      </c>
      <c r="F60">
        <f>Objectives!E108</f>
        <v>0</v>
      </c>
    </row>
    <row r="61" spans="1:6" x14ac:dyDescent="0.25">
      <c r="A61">
        <v>60</v>
      </c>
      <c r="B61">
        <f>Objectives!A109</f>
        <v>0</v>
      </c>
      <c r="C61">
        <f>Objectives!B109</f>
        <v>0</v>
      </c>
      <c r="D61" t="str">
        <f>Objectives!C109</f>
        <v/>
      </c>
      <c r="E61" t="str">
        <f>Objectives!D109</f>
        <v/>
      </c>
      <c r="F61">
        <f>Objectives!E109</f>
        <v>0</v>
      </c>
    </row>
    <row r="62" spans="1:6" x14ac:dyDescent="0.25">
      <c r="A62">
        <v>61</v>
      </c>
      <c r="B62">
        <f>Objectives!A110</f>
        <v>0</v>
      </c>
      <c r="C62">
        <f>Objectives!B110</f>
        <v>0</v>
      </c>
      <c r="D62" t="str">
        <f>Objectives!C110</f>
        <v/>
      </c>
      <c r="E62" t="str">
        <f>Objectives!D110</f>
        <v/>
      </c>
      <c r="F62">
        <f>Objectives!E110</f>
        <v>0</v>
      </c>
    </row>
    <row r="63" spans="1:6" x14ac:dyDescent="0.25">
      <c r="A63">
        <v>62</v>
      </c>
      <c r="B63">
        <f>Objectives!A111</f>
        <v>0</v>
      </c>
      <c r="C63">
        <f>Objectives!B111</f>
        <v>0</v>
      </c>
      <c r="D63" t="str">
        <f>Objectives!C111</f>
        <v/>
      </c>
      <c r="E63" t="str">
        <f>Objectives!D111</f>
        <v/>
      </c>
      <c r="F63">
        <f>Objectives!E111</f>
        <v>0</v>
      </c>
    </row>
    <row r="64" spans="1:6" x14ac:dyDescent="0.25">
      <c r="A64">
        <v>63</v>
      </c>
      <c r="B64">
        <f>Objectives!A112</f>
        <v>0</v>
      </c>
      <c r="C64">
        <f>Objectives!B112</f>
        <v>0</v>
      </c>
      <c r="D64" t="str">
        <f>Objectives!C112</f>
        <v/>
      </c>
      <c r="E64" t="str">
        <f>Objectives!D112</f>
        <v/>
      </c>
      <c r="F64">
        <f>Objectives!E112</f>
        <v>0</v>
      </c>
    </row>
    <row r="65" spans="1:6" x14ac:dyDescent="0.25">
      <c r="A65" s="167">
        <v>64</v>
      </c>
      <c r="B65">
        <f>Objectives!A113</f>
        <v>0</v>
      </c>
      <c r="C65">
        <f>Objectives!B113</f>
        <v>0</v>
      </c>
      <c r="D65" t="str">
        <f>Objectives!C113</f>
        <v/>
      </c>
      <c r="E65" t="str">
        <f>Objectives!D113</f>
        <v/>
      </c>
      <c r="F65">
        <f>Objectives!E113</f>
        <v>0</v>
      </c>
    </row>
  </sheetData>
  <sortState ref="A2:F65">
    <sortCondition ref="F2:F65" customList="Very Good,Good,Good -,Fair,Fair -,Poor"/>
    <sortCondition descending="1" ref="B2:B65"/>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autoPageBreaks="0"/>
  </sheetPr>
  <dimension ref="A1:M149"/>
  <sheetViews>
    <sheetView zoomScale="80" zoomScaleNormal="80" zoomScalePageLayoutView="80" workbookViewId="0">
      <selection activeCell="F18" sqref="F18"/>
    </sheetView>
  </sheetViews>
  <sheetFormatPr defaultColWidth="8.85546875" defaultRowHeight="15" x14ac:dyDescent="0.25"/>
  <cols>
    <col min="1" max="1" width="15" customWidth="1"/>
    <col min="2" max="2" width="10.42578125" customWidth="1"/>
    <col min="3" max="3" width="10.7109375" customWidth="1"/>
  </cols>
  <sheetData>
    <row r="1" spans="1:11" ht="24" customHeight="1" x14ac:dyDescent="0.25">
      <c r="A1" s="218" t="s">
        <v>121</v>
      </c>
      <c r="B1" s="165"/>
      <c r="C1" s="165"/>
      <c r="D1" s="165"/>
      <c r="E1" s="165"/>
      <c r="F1" s="165"/>
      <c r="G1" s="165"/>
      <c r="H1" s="165"/>
      <c r="I1" s="165"/>
      <c r="J1" s="165"/>
    </row>
    <row r="3" spans="1:11" x14ac:dyDescent="0.25">
      <c r="A3" s="5" t="s">
        <v>122</v>
      </c>
      <c r="B3" s="7" t="s">
        <v>123</v>
      </c>
      <c r="C3" s="8" t="s">
        <v>26</v>
      </c>
      <c r="E3" s="5" t="s">
        <v>124</v>
      </c>
      <c r="F3" s="5"/>
      <c r="J3" s="21">
        <v>0.9</v>
      </c>
      <c r="K3" s="22" t="s">
        <v>125</v>
      </c>
    </row>
    <row r="4" spans="1:11" x14ac:dyDescent="0.25">
      <c r="A4" t="s">
        <v>11</v>
      </c>
      <c r="B4">
        <v>100</v>
      </c>
      <c r="C4" s="9">
        <v>0.85</v>
      </c>
      <c r="E4" s="10">
        <f>J4</f>
        <v>90</v>
      </c>
      <c r="G4" s="15" t="s">
        <v>126</v>
      </c>
      <c r="J4">
        <f t="shared" ref="J4:J9" si="0">B4*$J$3</f>
        <v>90</v>
      </c>
    </row>
    <row r="5" spans="1:11" x14ac:dyDescent="0.25">
      <c r="A5" t="s">
        <v>41</v>
      </c>
      <c r="B5" s="10">
        <v>80.03</v>
      </c>
      <c r="C5" s="9">
        <v>1</v>
      </c>
      <c r="E5" s="10">
        <f t="shared" ref="E5:E9" si="1">J5</f>
        <v>72.027000000000001</v>
      </c>
      <c r="G5" s="16" t="s">
        <v>127</v>
      </c>
      <c r="J5">
        <f t="shared" si="0"/>
        <v>72.027000000000001</v>
      </c>
    </row>
    <row r="6" spans="1:11" x14ac:dyDescent="0.25">
      <c r="A6" t="s">
        <v>9</v>
      </c>
      <c r="B6" s="10">
        <v>60.04</v>
      </c>
      <c r="C6" s="9">
        <v>1</v>
      </c>
      <c r="E6" s="10">
        <f t="shared" si="1"/>
        <v>54.036000000000001</v>
      </c>
      <c r="G6" s="17" t="s">
        <v>128</v>
      </c>
      <c r="J6">
        <f t="shared" si="0"/>
        <v>54.036000000000001</v>
      </c>
    </row>
    <row r="7" spans="1:11" x14ac:dyDescent="0.25">
      <c r="A7" t="s">
        <v>8</v>
      </c>
      <c r="B7" s="10">
        <v>40.04</v>
      </c>
      <c r="C7" s="9">
        <v>1</v>
      </c>
      <c r="E7" s="10">
        <f t="shared" si="1"/>
        <v>36.036000000000001</v>
      </c>
      <c r="G7" s="18" t="s">
        <v>129</v>
      </c>
      <c r="J7">
        <f t="shared" si="0"/>
        <v>36.036000000000001</v>
      </c>
    </row>
    <row r="8" spans="1:11" x14ac:dyDescent="0.25">
      <c r="A8" t="s">
        <v>7</v>
      </c>
      <c r="B8">
        <v>20.03</v>
      </c>
      <c r="C8" s="9">
        <v>1</v>
      </c>
      <c r="E8" s="10">
        <f t="shared" si="1"/>
        <v>18.027000000000001</v>
      </c>
      <c r="G8" s="19" t="s">
        <v>130</v>
      </c>
      <c r="J8">
        <f t="shared" si="0"/>
        <v>18.027000000000001</v>
      </c>
    </row>
    <row r="9" spans="1:11" x14ac:dyDescent="0.25">
      <c r="A9" t="s">
        <v>6</v>
      </c>
      <c r="B9" s="10">
        <v>0.01</v>
      </c>
      <c r="C9" s="9">
        <v>2</v>
      </c>
      <c r="E9" s="10">
        <f t="shared" si="1"/>
        <v>9.0000000000000011E-3</v>
      </c>
      <c r="F9" s="11"/>
      <c r="G9" s="20" t="s">
        <v>131</v>
      </c>
      <c r="J9">
        <f t="shared" si="0"/>
        <v>9.0000000000000011E-3</v>
      </c>
    </row>
    <row r="10" spans="1:11" x14ac:dyDescent="0.25">
      <c r="B10" s="12" t="s">
        <v>132</v>
      </c>
    </row>
    <row r="11" spans="1:11" x14ac:dyDescent="0.25">
      <c r="B11" s="12"/>
    </row>
    <row r="13" spans="1:11" x14ac:dyDescent="0.25">
      <c r="A13" s="42" t="s">
        <v>133</v>
      </c>
      <c r="B13" s="30"/>
      <c r="E13" s="30"/>
      <c r="F13" s="30"/>
      <c r="G13" s="30"/>
      <c r="H13" s="30"/>
      <c r="I13" s="30"/>
      <c r="J13" s="30"/>
      <c r="K13" s="30"/>
    </row>
    <row r="14" spans="1:11" x14ac:dyDescent="0.25">
      <c r="A14" s="30"/>
      <c r="B14" s="30"/>
      <c r="C14" s="31" t="s">
        <v>134</v>
      </c>
      <c r="D14" s="32"/>
      <c r="E14" s="32"/>
      <c r="F14" s="32"/>
      <c r="G14" s="32"/>
      <c r="H14" s="32"/>
      <c r="I14" s="30"/>
      <c r="J14" s="30"/>
      <c r="K14" s="30"/>
    </row>
    <row r="15" spans="1:11" ht="15.75" thickBot="1" x14ac:dyDescent="0.3">
      <c r="A15" s="30"/>
      <c r="B15" s="33"/>
      <c r="C15" s="34" t="s">
        <v>11</v>
      </c>
      <c r="D15" s="34" t="s">
        <v>41</v>
      </c>
      <c r="E15" s="34" t="s">
        <v>9</v>
      </c>
      <c r="F15" s="34" t="s">
        <v>8</v>
      </c>
      <c r="G15" s="34" t="s">
        <v>7</v>
      </c>
      <c r="H15" s="34" t="s">
        <v>6</v>
      </c>
      <c r="I15" s="34" t="s">
        <v>67</v>
      </c>
      <c r="K15" s="30"/>
    </row>
    <row r="16" spans="1:11" x14ac:dyDescent="0.25">
      <c r="A16" s="356" t="s">
        <v>135</v>
      </c>
      <c r="B16" s="35" t="s">
        <v>11</v>
      </c>
      <c r="C16" s="36" t="s">
        <v>67</v>
      </c>
      <c r="D16" s="37" t="s">
        <v>39</v>
      </c>
      <c r="E16" s="38" t="s">
        <v>38</v>
      </c>
      <c r="F16" s="39" t="s">
        <v>40</v>
      </c>
      <c r="G16" s="39" t="s">
        <v>40</v>
      </c>
      <c r="H16" s="39" t="s">
        <v>40</v>
      </c>
      <c r="I16" s="36" t="s">
        <v>67</v>
      </c>
      <c r="J16" s="30"/>
      <c r="K16" s="30"/>
    </row>
    <row r="17" spans="1:11" x14ac:dyDescent="0.25">
      <c r="A17" s="356"/>
      <c r="B17" s="35" t="s">
        <v>41</v>
      </c>
      <c r="C17" s="36" t="s">
        <v>67</v>
      </c>
      <c r="D17" s="36" t="s">
        <v>67</v>
      </c>
      <c r="E17" s="37" t="s">
        <v>39</v>
      </c>
      <c r="F17" s="38" t="s">
        <v>38</v>
      </c>
      <c r="G17" s="39" t="s">
        <v>40</v>
      </c>
      <c r="H17" s="39" t="s">
        <v>40</v>
      </c>
      <c r="I17" s="36" t="s">
        <v>67</v>
      </c>
      <c r="J17" s="30"/>
      <c r="K17" s="30"/>
    </row>
    <row r="18" spans="1:11" ht="15.75" thickBot="1" x14ac:dyDescent="0.3">
      <c r="A18" s="356"/>
      <c r="B18" s="35" t="s">
        <v>9</v>
      </c>
      <c r="C18" s="36" t="s">
        <v>67</v>
      </c>
      <c r="D18" s="36" t="s">
        <v>67</v>
      </c>
      <c r="E18" s="40" t="s">
        <v>37</v>
      </c>
      <c r="F18" s="37" t="s">
        <v>39</v>
      </c>
      <c r="G18" s="38" t="s">
        <v>38</v>
      </c>
      <c r="H18" s="39" t="s">
        <v>40</v>
      </c>
      <c r="I18" s="36"/>
      <c r="J18" s="30"/>
      <c r="K18" s="30"/>
    </row>
    <row r="19" spans="1:11" ht="15.75" thickBot="1" x14ac:dyDescent="0.3">
      <c r="A19" s="356"/>
      <c r="B19" s="35" t="s">
        <v>8</v>
      </c>
      <c r="C19" s="36" t="s">
        <v>67</v>
      </c>
      <c r="D19" s="36" t="s">
        <v>67</v>
      </c>
      <c r="E19" s="36" t="s">
        <v>67</v>
      </c>
      <c r="F19" s="37" t="s">
        <v>39</v>
      </c>
      <c r="G19" s="41" t="s">
        <v>38</v>
      </c>
      <c r="H19" s="39" t="s">
        <v>40</v>
      </c>
      <c r="I19" s="36" t="s">
        <v>67</v>
      </c>
      <c r="J19" s="30"/>
      <c r="K19" s="30"/>
    </row>
    <row r="20" spans="1:11" x14ac:dyDescent="0.25">
      <c r="A20" s="356"/>
      <c r="B20" s="35" t="s">
        <v>7</v>
      </c>
      <c r="C20" s="36" t="s">
        <v>67</v>
      </c>
      <c r="D20" s="36" t="s">
        <v>67</v>
      </c>
      <c r="E20" s="36" t="s">
        <v>67</v>
      </c>
      <c r="F20" s="37" t="s">
        <v>39</v>
      </c>
      <c r="G20" s="38" t="s">
        <v>38</v>
      </c>
      <c r="H20" s="39" t="s">
        <v>40</v>
      </c>
      <c r="I20" s="36" t="s">
        <v>67</v>
      </c>
      <c r="J20" s="30"/>
      <c r="K20" s="30"/>
    </row>
    <row r="21" spans="1:11" x14ac:dyDescent="0.25">
      <c r="A21" s="356"/>
      <c r="B21" s="35" t="s">
        <v>6</v>
      </c>
      <c r="C21" s="36" t="s">
        <v>67</v>
      </c>
      <c r="D21" s="36" t="s">
        <v>67</v>
      </c>
      <c r="E21" s="36" t="s">
        <v>67</v>
      </c>
      <c r="F21" s="40" t="s">
        <v>37</v>
      </c>
      <c r="G21" s="37" t="s">
        <v>39</v>
      </c>
      <c r="H21" s="38" t="s">
        <v>38</v>
      </c>
      <c r="I21" s="36" t="s">
        <v>67</v>
      </c>
      <c r="J21" s="30"/>
      <c r="K21" s="30"/>
    </row>
    <row r="22" spans="1:11" x14ac:dyDescent="0.25">
      <c r="A22" s="356"/>
      <c r="B22" s="35" t="s">
        <v>67</v>
      </c>
      <c r="C22" s="36" t="s">
        <v>67</v>
      </c>
      <c r="D22" s="36" t="s">
        <v>67</v>
      </c>
      <c r="E22" s="36" t="s">
        <v>67</v>
      </c>
      <c r="F22" s="36" t="s">
        <v>67</v>
      </c>
      <c r="G22" s="36" t="s">
        <v>67</v>
      </c>
      <c r="H22" s="36" t="s">
        <v>67</v>
      </c>
      <c r="I22" s="36" t="s">
        <v>67</v>
      </c>
      <c r="J22" s="30"/>
      <c r="K22" s="30"/>
    </row>
    <row r="25" spans="1:11" x14ac:dyDescent="0.25">
      <c r="A25" s="42" t="s">
        <v>136</v>
      </c>
      <c r="B25" s="30"/>
      <c r="C25" s="30"/>
      <c r="D25" s="30"/>
      <c r="E25" s="30"/>
      <c r="F25" s="30"/>
      <c r="G25" s="30"/>
      <c r="H25" s="30"/>
      <c r="I25" s="30"/>
    </row>
    <row r="26" spans="1:11" x14ac:dyDescent="0.25">
      <c r="A26" s="30"/>
      <c r="B26" s="30"/>
      <c r="C26" s="42" t="s">
        <v>137</v>
      </c>
      <c r="D26" s="47"/>
      <c r="E26" s="47"/>
      <c r="F26" s="47"/>
      <c r="G26" s="47"/>
      <c r="H26" s="47"/>
      <c r="I26" s="30"/>
    </row>
    <row r="27" spans="1:11" ht="15.75" thickBot="1" x14ac:dyDescent="0.3">
      <c r="A27" s="30"/>
      <c r="B27" s="33"/>
      <c r="C27" s="34" t="s">
        <v>40</v>
      </c>
      <c r="D27" s="34" t="s">
        <v>38</v>
      </c>
      <c r="E27" s="34" t="s">
        <v>39</v>
      </c>
      <c r="F27" s="34" t="s">
        <v>37</v>
      </c>
      <c r="G27" s="34" t="s">
        <v>67</v>
      </c>
      <c r="H27" s="34"/>
    </row>
    <row r="28" spans="1:11" x14ac:dyDescent="0.25">
      <c r="A28" s="356" t="s">
        <v>138</v>
      </c>
      <c r="B28" s="48" t="s">
        <v>40</v>
      </c>
      <c r="C28" s="39" t="s">
        <v>40</v>
      </c>
      <c r="D28" s="39" t="s">
        <v>40</v>
      </c>
      <c r="E28" s="38" t="s">
        <v>38</v>
      </c>
      <c r="F28" s="37" t="s">
        <v>39</v>
      </c>
      <c r="G28" s="36" t="s">
        <v>67</v>
      </c>
      <c r="H28" s="36"/>
    </row>
    <row r="29" spans="1:11" x14ac:dyDescent="0.25">
      <c r="A29" s="356"/>
      <c r="B29" s="48" t="s">
        <v>38</v>
      </c>
      <c r="C29" s="38" t="s">
        <v>38</v>
      </c>
      <c r="D29" s="38" t="s">
        <v>38</v>
      </c>
      <c r="E29" s="37" t="s">
        <v>39</v>
      </c>
      <c r="F29" s="40" t="s">
        <v>37</v>
      </c>
      <c r="G29" s="36" t="s">
        <v>67</v>
      </c>
      <c r="H29" s="36"/>
    </row>
    <row r="30" spans="1:11" x14ac:dyDescent="0.25">
      <c r="A30" s="356"/>
      <c r="B30" s="48" t="s">
        <v>39</v>
      </c>
      <c r="C30" s="37" t="s">
        <v>39</v>
      </c>
      <c r="D30" s="37" t="s">
        <v>39</v>
      </c>
      <c r="E30" s="40" t="s">
        <v>37</v>
      </c>
      <c r="F30" s="40" t="s">
        <v>37</v>
      </c>
      <c r="G30" s="36" t="s">
        <v>67</v>
      </c>
      <c r="H30" s="36"/>
    </row>
    <row r="31" spans="1:11" x14ac:dyDescent="0.25">
      <c r="A31" s="356"/>
      <c r="B31" s="48" t="s">
        <v>37</v>
      </c>
      <c r="C31" s="40" t="s">
        <v>37</v>
      </c>
      <c r="D31" s="40" t="s">
        <v>37</v>
      </c>
      <c r="E31" s="40" t="s">
        <v>37</v>
      </c>
      <c r="F31" s="36" t="s">
        <v>67</v>
      </c>
      <c r="G31" s="36" t="s">
        <v>67</v>
      </c>
      <c r="H31" s="36"/>
    </row>
    <row r="32" spans="1:11" x14ac:dyDescent="0.25">
      <c r="A32" s="356"/>
      <c r="B32" s="35" t="s">
        <v>67</v>
      </c>
      <c r="C32" s="36" t="s">
        <v>67</v>
      </c>
      <c r="D32" s="36" t="s">
        <v>67</v>
      </c>
      <c r="E32" s="36" t="s">
        <v>67</v>
      </c>
      <c r="F32" s="36" t="s">
        <v>67</v>
      </c>
      <c r="G32" s="36" t="s">
        <v>67</v>
      </c>
      <c r="H32" s="36"/>
    </row>
    <row r="35" spans="1:4" x14ac:dyDescent="0.25">
      <c r="A35" s="5" t="s">
        <v>139</v>
      </c>
      <c r="C35" s="45" t="s">
        <v>140</v>
      </c>
    </row>
    <row r="36" spans="1:4" x14ac:dyDescent="0.25">
      <c r="A36" t="s">
        <v>40</v>
      </c>
      <c r="B36">
        <f>B37*C44</f>
        <v>60</v>
      </c>
      <c r="D36" t="s">
        <v>141</v>
      </c>
    </row>
    <row r="37" spans="1:4" x14ac:dyDescent="0.25">
      <c r="A37" t="s">
        <v>38</v>
      </c>
      <c r="B37">
        <f>B38*C45</f>
        <v>20</v>
      </c>
      <c r="D37" t="s">
        <v>142</v>
      </c>
    </row>
    <row r="38" spans="1:4" x14ac:dyDescent="0.25">
      <c r="A38" t="s">
        <v>39</v>
      </c>
      <c r="B38">
        <f>B39*C46</f>
        <v>5</v>
      </c>
      <c r="D38" t="s">
        <v>143</v>
      </c>
    </row>
    <row r="39" spans="1:4" x14ac:dyDescent="0.25">
      <c r="A39" t="s">
        <v>37</v>
      </c>
      <c r="B39">
        <v>1</v>
      </c>
    </row>
    <row r="40" spans="1:4" x14ac:dyDescent="0.25">
      <c r="A40" s="36" t="s">
        <v>67</v>
      </c>
      <c r="B40">
        <v>0</v>
      </c>
    </row>
    <row r="41" spans="1:4" x14ac:dyDescent="0.25">
      <c r="A41" s="36"/>
    </row>
    <row r="43" spans="1:4" ht="15.75" thickBot="1" x14ac:dyDescent="0.3">
      <c r="A43" s="5" t="s">
        <v>144</v>
      </c>
    </row>
    <row r="44" spans="1:4" ht="15.75" thickBot="1" x14ac:dyDescent="0.3">
      <c r="A44" s="22" t="s">
        <v>145</v>
      </c>
      <c r="C44" s="46">
        <v>3</v>
      </c>
    </row>
    <row r="45" spans="1:4" x14ac:dyDescent="0.25">
      <c r="A45" s="22" t="s">
        <v>146</v>
      </c>
      <c r="C45">
        <v>4</v>
      </c>
    </row>
    <row r="46" spans="1:4" x14ac:dyDescent="0.25">
      <c r="A46" s="22" t="s">
        <v>147</v>
      </c>
      <c r="C46">
        <v>5</v>
      </c>
    </row>
    <row r="47" spans="1:4" x14ac:dyDescent="0.25">
      <c r="A47" s="22"/>
    </row>
    <row r="48" spans="1:4" x14ac:dyDescent="0.25">
      <c r="A48" s="22"/>
    </row>
    <row r="49" spans="1:11" x14ac:dyDescent="0.25">
      <c r="A49" s="237" t="s">
        <v>148</v>
      </c>
      <c r="C49" t="s">
        <v>149</v>
      </c>
      <c r="D49" t="s">
        <v>150</v>
      </c>
      <c r="H49" s="5" t="s">
        <v>151</v>
      </c>
    </row>
    <row r="50" spans="1:11" x14ac:dyDescent="0.25">
      <c r="A50" s="22" t="s">
        <v>40</v>
      </c>
      <c r="B50">
        <f>B36</f>
        <v>60</v>
      </c>
      <c r="D50" t="s">
        <v>152</v>
      </c>
      <c r="H50" s="22" t="str">
        <f>A50</f>
        <v>Very High</v>
      </c>
      <c r="I50" s="5">
        <f>B36</f>
        <v>60</v>
      </c>
    </row>
    <row r="51" spans="1:11" x14ac:dyDescent="0.25">
      <c r="A51" s="22" t="s">
        <v>153</v>
      </c>
      <c r="B51">
        <f>B37*2</f>
        <v>40</v>
      </c>
      <c r="D51" t="s">
        <v>154</v>
      </c>
      <c r="H51" s="22" t="str">
        <f t="shared" ref="H51:H55" si="2">A51</f>
        <v>High +</v>
      </c>
      <c r="I51" s="5">
        <f>B37*2</f>
        <v>40</v>
      </c>
      <c r="K51" t="s">
        <v>155</v>
      </c>
    </row>
    <row r="52" spans="1:11" x14ac:dyDescent="0.25">
      <c r="A52" s="22" t="s">
        <v>68</v>
      </c>
      <c r="B52">
        <f>B37</f>
        <v>20</v>
      </c>
      <c r="D52" t="s">
        <v>156</v>
      </c>
      <c r="H52" s="22" t="str">
        <f t="shared" si="2"/>
        <v xml:space="preserve">High </v>
      </c>
      <c r="I52" s="5">
        <f>B37</f>
        <v>20</v>
      </c>
      <c r="K52" t="s">
        <v>157</v>
      </c>
    </row>
    <row r="53" spans="1:11" x14ac:dyDescent="0.25">
      <c r="A53" s="22" t="s">
        <v>39</v>
      </c>
      <c r="B53">
        <f t="shared" ref="B53:B55" si="3">B38</f>
        <v>5</v>
      </c>
      <c r="D53" t="s">
        <v>158</v>
      </c>
      <c r="H53" s="22" t="str">
        <f t="shared" si="2"/>
        <v>Medium</v>
      </c>
      <c r="I53" s="5">
        <f>B38</f>
        <v>5</v>
      </c>
    </row>
    <row r="54" spans="1:11" x14ac:dyDescent="0.25">
      <c r="A54" s="22" t="s">
        <v>37</v>
      </c>
      <c r="B54">
        <f t="shared" si="3"/>
        <v>1</v>
      </c>
      <c r="D54" t="s">
        <v>159</v>
      </c>
      <c r="H54" s="22" t="str">
        <f t="shared" si="2"/>
        <v>Low</v>
      </c>
      <c r="I54" s="5">
        <f>B39</f>
        <v>1</v>
      </c>
    </row>
    <row r="55" spans="1:11" x14ac:dyDescent="0.25">
      <c r="A55" s="22" t="s">
        <v>67</v>
      </c>
      <c r="B55">
        <f t="shared" si="3"/>
        <v>0</v>
      </c>
      <c r="H55" s="22" t="str">
        <f t="shared" si="2"/>
        <v>-</v>
      </c>
      <c r="I55" s="5">
        <f>B40</f>
        <v>0</v>
      </c>
    </row>
    <row r="56" spans="1:11" x14ac:dyDescent="0.25">
      <c r="A56" s="22"/>
    </row>
    <row r="57" spans="1:11" x14ac:dyDescent="0.25">
      <c r="A57" s="22"/>
    </row>
    <row r="58" spans="1:11" x14ac:dyDescent="0.25">
      <c r="A58" s="237" t="s">
        <v>160</v>
      </c>
      <c r="F58" s="45" t="s">
        <v>161</v>
      </c>
    </row>
    <row r="59" spans="1:11" x14ac:dyDescent="0.25">
      <c r="A59" s="22" t="str">
        <f>A50</f>
        <v>Very High</v>
      </c>
      <c r="B59">
        <f>B50*2</f>
        <v>120</v>
      </c>
      <c r="F59" t="s">
        <v>162</v>
      </c>
    </row>
    <row r="60" spans="1:11" x14ac:dyDescent="0.25">
      <c r="A60" s="22" t="str">
        <f t="shared" ref="A60:A64" si="4">A51</f>
        <v>High +</v>
      </c>
      <c r="B60">
        <f>B50</f>
        <v>60</v>
      </c>
      <c r="F60" t="s">
        <v>163</v>
      </c>
    </row>
    <row r="61" spans="1:11" x14ac:dyDescent="0.25">
      <c r="A61" s="22" t="str">
        <f t="shared" si="4"/>
        <v xml:space="preserve">High </v>
      </c>
      <c r="B61">
        <f t="shared" ref="B61:B64" si="5">B52*2</f>
        <v>40</v>
      </c>
      <c r="F61" t="s">
        <v>164</v>
      </c>
    </row>
    <row r="62" spans="1:11" x14ac:dyDescent="0.25">
      <c r="A62" s="22" t="str">
        <f t="shared" si="4"/>
        <v>Medium</v>
      </c>
      <c r="B62">
        <f t="shared" si="5"/>
        <v>10</v>
      </c>
      <c r="F62" t="s">
        <v>165</v>
      </c>
    </row>
    <row r="63" spans="1:11" x14ac:dyDescent="0.25">
      <c r="A63" s="22" t="str">
        <f t="shared" si="4"/>
        <v>Low</v>
      </c>
      <c r="B63">
        <f t="shared" si="5"/>
        <v>2</v>
      </c>
      <c r="F63" t="s">
        <v>166</v>
      </c>
    </row>
    <row r="64" spans="1:11" x14ac:dyDescent="0.25">
      <c r="A64" s="22" t="str">
        <f t="shared" si="4"/>
        <v>-</v>
      </c>
      <c r="B64">
        <f t="shared" si="5"/>
        <v>0</v>
      </c>
      <c r="F64" t="s">
        <v>167</v>
      </c>
    </row>
    <row r="67" spans="1:1" x14ac:dyDescent="0.25">
      <c r="A67" s="5" t="s">
        <v>168</v>
      </c>
    </row>
    <row r="68" spans="1:1" x14ac:dyDescent="0.25">
      <c r="A68" t="s">
        <v>11</v>
      </c>
    </row>
    <row r="69" spans="1:1" x14ac:dyDescent="0.25">
      <c r="A69" t="s">
        <v>41</v>
      </c>
    </row>
    <row r="70" spans="1:1" x14ac:dyDescent="0.25">
      <c r="A70" t="s">
        <v>9</v>
      </c>
    </row>
    <row r="71" spans="1:1" x14ac:dyDescent="0.25">
      <c r="A71" t="s">
        <v>8</v>
      </c>
    </row>
    <row r="72" spans="1:1" x14ac:dyDescent="0.25">
      <c r="A72" t="s">
        <v>7</v>
      </c>
    </row>
    <row r="73" spans="1:1" x14ac:dyDescent="0.25">
      <c r="A73" t="s">
        <v>6</v>
      </c>
    </row>
    <row r="76" spans="1:1" x14ac:dyDescent="0.25">
      <c r="A76" s="5" t="s">
        <v>169</v>
      </c>
    </row>
    <row r="77" spans="1:1" x14ac:dyDescent="0.25">
      <c r="A77" t="s">
        <v>40</v>
      </c>
    </row>
    <row r="78" spans="1:1" x14ac:dyDescent="0.25">
      <c r="A78" t="s">
        <v>38</v>
      </c>
    </row>
    <row r="79" spans="1:1" x14ac:dyDescent="0.25">
      <c r="A79" t="s">
        <v>39</v>
      </c>
    </row>
    <row r="80" spans="1:1" x14ac:dyDescent="0.25">
      <c r="A80" t="s">
        <v>37</v>
      </c>
    </row>
    <row r="83" spans="1:13" x14ac:dyDescent="0.25">
      <c r="A83" s="5" t="s">
        <v>122</v>
      </c>
      <c r="B83" s="5" t="s">
        <v>123</v>
      </c>
      <c r="C83" s="5" t="s">
        <v>26</v>
      </c>
      <c r="D83" s="5" t="s">
        <v>170</v>
      </c>
      <c r="E83" s="5"/>
      <c r="F83" s="5" t="s">
        <v>171</v>
      </c>
      <c r="K83" s="157">
        <v>0.9</v>
      </c>
      <c r="L83" t="s">
        <v>172</v>
      </c>
    </row>
    <row r="84" spans="1:13" x14ac:dyDescent="0.25">
      <c r="A84" t="s">
        <v>11</v>
      </c>
      <c r="B84">
        <v>100</v>
      </c>
      <c r="C84">
        <v>1</v>
      </c>
      <c r="F84">
        <f>K84</f>
        <v>90</v>
      </c>
      <c r="H84" t="s">
        <v>126</v>
      </c>
      <c r="K84">
        <f>B84*$K$83</f>
        <v>90</v>
      </c>
    </row>
    <row r="85" spans="1:13" x14ac:dyDescent="0.25">
      <c r="A85" t="s">
        <v>41</v>
      </c>
      <c r="B85">
        <v>80.03</v>
      </c>
      <c r="C85">
        <v>1</v>
      </c>
      <c r="D85">
        <f>B84-B85</f>
        <v>19.97</v>
      </c>
      <c r="F85">
        <f t="shared" ref="F85:F88" si="6">K85</f>
        <v>72.027000000000001</v>
      </c>
      <c r="H85" t="s">
        <v>127</v>
      </c>
      <c r="K85">
        <f>B85*$K$83</f>
        <v>72.027000000000001</v>
      </c>
      <c r="M85" t="s">
        <v>173</v>
      </c>
    </row>
    <row r="86" spans="1:13" x14ac:dyDescent="0.25">
      <c r="A86" t="s">
        <v>9</v>
      </c>
      <c r="B86">
        <v>60.04</v>
      </c>
      <c r="C86">
        <v>1</v>
      </c>
      <c r="D86">
        <f t="shared" ref="D86:D89" si="7">B85-B86</f>
        <v>19.990000000000002</v>
      </c>
      <c r="F86">
        <f t="shared" si="6"/>
        <v>54.036000000000001</v>
      </c>
      <c r="H86" t="s">
        <v>128</v>
      </c>
      <c r="K86">
        <f t="shared" ref="K86:K89" si="8">B86*$K$83</f>
        <v>54.036000000000001</v>
      </c>
    </row>
    <row r="87" spans="1:13" x14ac:dyDescent="0.25">
      <c r="A87" t="s">
        <v>8</v>
      </c>
      <c r="B87">
        <v>40.04</v>
      </c>
      <c r="C87">
        <v>1</v>
      </c>
      <c r="D87" s="10">
        <f t="shared" si="7"/>
        <v>20</v>
      </c>
      <c r="F87">
        <f t="shared" si="6"/>
        <v>36.036000000000001</v>
      </c>
      <c r="H87" t="s">
        <v>129</v>
      </c>
      <c r="K87">
        <f t="shared" si="8"/>
        <v>36.036000000000001</v>
      </c>
    </row>
    <row r="88" spans="1:13" x14ac:dyDescent="0.25">
      <c r="A88" t="s">
        <v>7</v>
      </c>
      <c r="B88">
        <v>20.03</v>
      </c>
      <c r="C88">
        <v>1</v>
      </c>
      <c r="D88">
        <f t="shared" si="7"/>
        <v>20.009999999999998</v>
      </c>
      <c r="F88">
        <f t="shared" si="6"/>
        <v>18.027000000000001</v>
      </c>
      <c r="H88" t="s">
        <v>130</v>
      </c>
      <c r="K88">
        <f t="shared" si="8"/>
        <v>18.027000000000001</v>
      </c>
    </row>
    <row r="89" spans="1:13" x14ac:dyDescent="0.25">
      <c r="A89" t="s">
        <v>6</v>
      </c>
      <c r="B89">
        <v>0.01</v>
      </c>
      <c r="C89">
        <v>2</v>
      </c>
      <c r="D89">
        <f t="shared" si="7"/>
        <v>20.02</v>
      </c>
      <c r="F89">
        <v>0</v>
      </c>
      <c r="H89" t="s">
        <v>131</v>
      </c>
      <c r="K89">
        <f t="shared" si="8"/>
        <v>9.0000000000000011E-3</v>
      </c>
    </row>
    <row r="90" spans="1:13" x14ac:dyDescent="0.25">
      <c r="C90" s="45" t="s">
        <v>174</v>
      </c>
    </row>
    <row r="93" spans="1:13" x14ac:dyDescent="0.25">
      <c r="A93" s="5" t="s">
        <v>175</v>
      </c>
      <c r="F93" t="s">
        <v>171</v>
      </c>
      <c r="K93" s="157">
        <v>0.95</v>
      </c>
      <c r="L93" t="s">
        <v>172</v>
      </c>
    </row>
    <row r="94" spans="1:13" x14ac:dyDescent="0.25">
      <c r="A94" t="s">
        <v>40</v>
      </c>
      <c r="B94">
        <v>100</v>
      </c>
      <c r="C94">
        <v>0.85</v>
      </c>
      <c r="F94">
        <f>K94</f>
        <v>95</v>
      </c>
      <c r="H94" t="s">
        <v>126</v>
      </c>
      <c r="K94">
        <f>B94*$K$93</f>
        <v>95</v>
      </c>
    </row>
    <row r="95" spans="1:13" x14ac:dyDescent="0.25">
      <c r="A95" t="s">
        <v>38</v>
      </c>
      <c r="B95">
        <v>75</v>
      </c>
      <c r="C95">
        <v>1</v>
      </c>
      <c r="F95">
        <f>K95</f>
        <v>71.25</v>
      </c>
      <c r="H95" t="s">
        <v>127</v>
      </c>
      <c r="K95">
        <f>B95*$K$93</f>
        <v>71.25</v>
      </c>
    </row>
    <row r="96" spans="1:13" x14ac:dyDescent="0.25">
      <c r="A96" t="s">
        <v>39</v>
      </c>
      <c r="B96">
        <v>50</v>
      </c>
      <c r="C96">
        <v>2</v>
      </c>
      <c r="F96">
        <f>K96</f>
        <v>47.5</v>
      </c>
      <c r="H96" t="s">
        <v>129</v>
      </c>
      <c r="K96">
        <f>B96*$K$93</f>
        <v>47.5</v>
      </c>
    </row>
    <row r="97" spans="1:11" x14ac:dyDescent="0.25">
      <c r="A97" t="s">
        <v>37</v>
      </c>
      <c r="B97">
        <v>25</v>
      </c>
      <c r="C97">
        <v>5</v>
      </c>
      <c r="F97">
        <f>K97</f>
        <v>23.75</v>
      </c>
      <c r="H97" t="s">
        <v>130</v>
      </c>
      <c r="K97">
        <f>B97*$K$93</f>
        <v>23.75</v>
      </c>
    </row>
    <row r="98" spans="1:11" x14ac:dyDescent="0.25">
      <c r="A98" t="s">
        <v>176</v>
      </c>
      <c r="B98">
        <v>1</v>
      </c>
      <c r="C98">
        <v>10</v>
      </c>
      <c r="F98">
        <f>K98</f>
        <v>0.95</v>
      </c>
      <c r="H98" t="s">
        <v>131</v>
      </c>
      <c r="K98">
        <f>B98*$K$93</f>
        <v>0.95</v>
      </c>
    </row>
    <row r="100" spans="1:11" x14ac:dyDescent="0.25">
      <c r="A100" s="5" t="s">
        <v>98</v>
      </c>
    </row>
    <row r="101" spans="1:11" x14ac:dyDescent="0.25">
      <c r="A101" s="131">
        <v>1000</v>
      </c>
    </row>
    <row r="102" spans="1:11" x14ac:dyDescent="0.25">
      <c r="A102" s="131">
        <v>10000</v>
      </c>
    </row>
    <row r="103" spans="1:11" x14ac:dyDescent="0.25">
      <c r="A103" s="131">
        <v>100000</v>
      </c>
    </row>
    <row r="104" spans="1:11" x14ac:dyDescent="0.25">
      <c r="A104" s="131">
        <v>1000000</v>
      </c>
    </row>
    <row r="107" spans="1:11" x14ac:dyDescent="0.25">
      <c r="B107" s="5" t="s">
        <v>105</v>
      </c>
      <c r="C107" t="s">
        <v>177</v>
      </c>
    </row>
    <row r="108" spans="1:11" x14ac:dyDescent="0.25">
      <c r="B108" t="s">
        <v>40</v>
      </c>
      <c r="C108">
        <f>($B$85-$B$87)*3</f>
        <v>119.97</v>
      </c>
      <c r="E108" t="s">
        <v>178</v>
      </c>
    </row>
    <row r="109" spans="1:11" x14ac:dyDescent="0.25">
      <c r="B109" t="s">
        <v>38</v>
      </c>
      <c r="C109">
        <f>($B$85-$B$87)*2</f>
        <v>79.98</v>
      </c>
      <c r="E109" t="s">
        <v>179</v>
      </c>
    </row>
    <row r="110" spans="1:11" x14ac:dyDescent="0.25">
      <c r="B110" t="s">
        <v>39</v>
      </c>
      <c r="C110">
        <f>($B$85-$B$87)*1</f>
        <v>39.99</v>
      </c>
      <c r="E110" t="s">
        <v>180</v>
      </c>
    </row>
    <row r="111" spans="1:11" x14ac:dyDescent="0.25">
      <c r="B111" t="s">
        <v>37</v>
      </c>
      <c r="C111">
        <v>4.95</v>
      </c>
      <c r="E111" t="s">
        <v>181</v>
      </c>
    </row>
    <row r="113" spans="1:10" x14ac:dyDescent="0.25">
      <c r="B113" s="5" t="s">
        <v>96</v>
      </c>
      <c r="C113" t="s">
        <v>177</v>
      </c>
      <c r="F113" t="s">
        <v>182</v>
      </c>
    </row>
    <row r="114" spans="1:10" x14ac:dyDescent="0.25">
      <c r="B114" t="s">
        <v>40</v>
      </c>
      <c r="C114">
        <v>0.9</v>
      </c>
    </row>
    <row r="115" spans="1:10" x14ac:dyDescent="0.25">
      <c r="B115" t="s">
        <v>38</v>
      </c>
      <c r="C115">
        <v>0.67500000000000004</v>
      </c>
    </row>
    <row r="116" spans="1:10" x14ac:dyDescent="0.25">
      <c r="B116" t="s">
        <v>39</v>
      </c>
      <c r="C116">
        <v>0.45</v>
      </c>
    </row>
    <row r="117" spans="1:10" x14ac:dyDescent="0.25">
      <c r="B117" t="s">
        <v>37</v>
      </c>
      <c r="C117">
        <v>0.22500000000000001</v>
      </c>
    </row>
    <row r="118" spans="1:10" x14ac:dyDescent="0.25">
      <c r="B118" t="s">
        <v>176</v>
      </c>
      <c r="C118">
        <v>9.0000000000000011E-3</v>
      </c>
    </row>
    <row r="120" spans="1:10" x14ac:dyDescent="0.25">
      <c r="B120" s="5" t="s">
        <v>183</v>
      </c>
    </row>
    <row r="121" spans="1:10" x14ac:dyDescent="0.25">
      <c r="B121" t="s">
        <v>40</v>
      </c>
      <c r="C121" s="164">
        <v>1000000</v>
      </c>
    </row>
    <row r="122" spans="1:10" x14ac:dyDescent="0.25">
      <c r="B122" t="s">
        <v>38</v>
      </c>
      <c r="C122" s="164">
        <v>100000</v>
      </c>
    </row>
    <row r="123" spans="1:10" x14ac:dyDescent="0.25">
      <c r="B123" t="s">
        <v>39</v>
      </c>
      <c r="C123" s="164">
        <v>10000</v>
      </c>
    </row>
    <row r="124" spans="1:10" x14ac:dyDescent="0.25">
      <c r="B124" t="s">
        <v>37</v>
      </c>
      <c r="C124" s="164">
        <v>1</v>
      </c>
    </row>
    <row r="126" spans="1:10" x14ac:dyDescent="0.25">
      <c r="B126" s="5" t="s">
        <v>184</v>
      </c>
    </row>
    <row r="127" spans="1:10" x14ac:dyDescent="0.25">
      <c r="B127" s="5" t="s">
        <v>185</v>
      </c>
    </row>
    <row r="128" spans="1:10" x14ac:dyDescent="0.25">
      <c r="A128" s="5" t="s">
        <v>186</v>
      </c>
      <c r="B128" s="169"/>
      <c r="C128" s="170"/>
      <c r="D128" s="178"/>
      <c r="E128" s="174" t="s">
        <v>187</v>
      </c>
      <c r="F128" s="174"/>
      <c r="G128" s="174"/>
      <c r="H128" s="174"/>
      <c r="I128" s="174" t="s">
        <v>188</v>
      </c>
      <c r="J128" s="175"/>
    </row>
    <row r="129" spans="1:10" x14ac:dyDescent="0.25">
      <c r="A129" t="s">
        <v>40</v>
      </c>
      <c r="B129" s="138"/>
      <c r="C129" s="6"/>
      <c r="D129" s="179" t="s">
        <v>67</v>
      </c>
      <c r="E129" s="176" t="s">
        <v>40</v>
      </c>
      <c r="F129" s="176" t="s">
        <v>38</v>
      </c>
      <c r="G129" s="176" t="s">
        <v>39</v>
      </c>
      <c r="H129" s="176" t="s">
        <v>37</v>
      </c>
      <c r="I129" s="176" t="s">
        <v>176</v>
      </c>
      <c r="J129" s="177" t="s">
        <v>67</v>
      </c>
    </row>
    <row r="130" spans="1:10" ht="15" customHeight="1" x14ac:dyDescent="0.25">
      <c r="A130" t="s">
        <v>38</v>
      </c>
      <c r="B130" s="354" t="s">
        <v>189</v>
      </c>
      <c r="C130" s="354" t="s">
        <v>190</v>
      </c>
      <c r="D130" s="171" t="s">
        <v>40</v>
      </c>
      <c r="E130" s="169" t="s">
        <v>40</v>
      </c>
      <c r="F130" s="170" t="s">
        <v>38</v>
      </c>
      <c r="G130" s="170" t="s">
        <v>38</v>
      </c>
      <c r="H130" s="170" t="s">
        <v>39</v>
      </c>
      <c r="I130" s="170" t="s">
        <v>37</v>
      </c>
      <c r="J130" s="171" t="s">
        <v>67</v>
      </c>
    </row>
    <row r="131" spans="1:10" x14ac:dyDescent="0.25">
      <c r="A131" t="s">
        <v>39</v>
      </c>
      <c r="B131" s="355"/>
      <c r="C131" s="355"/>
      <c r="D131" s="43" t="s">
        <v>38</v>
      </c>
      <c r="E131" s="138" t="s">
        <v>40</v>
      </c>
      <c r="F131" s="6" t="s">
        <v>40</v>
      </c>
      <c r="G131" s="6" t="s">
        <v>38</v>
      </c>
      <c r="H131" s="6" t="s">
        <v>39</v>
      </c>
      <c r="I131" s="6" t="s">
        <v>37</v>
      </c>
      <c r="J131" s="43" t="s">
        <v>67</v>
      </c>
    </row>
    <row r="132" spans="1:10" x14ac:dyDescent="0.25">
      <c r="A132" t="s">
        <v>37</v>
      </c>
      <c r="B132" s="355"/>
      <c r="C132" s="355"/>
      <c r="D132" s="43" t="s">
        <v>39</v>
      </c>
      <c r="E132" s="138" t="s">
        <v>40</v>
      </c>
      <c r="F132" s="6" t="s">
        <v>40</v>
      </c>
      <c r="G132" s="6" t="s">
        <v>40</v>
      </c>
      <c r="H132" s="6" t="s">
        <v>38</v>
      </c>
      <c r="I132" s="6" t="s">
        <v>39</v>
      </c>
      <c r="J132" s="43" t="s">
        <v>67</v>
      </c>
    </row>
    <row r="133" spans="1:10" x14ac:dyDescent="0.25">
      <c r="A133" t="s">
        <v>176</v>
      </c>
      <c r="B133" s="355"/>
      <c r="C133" s="355"/>
      <c r="D133" s="43" t="s">
        <v>37</v>
      </c>
      <c r="E133" s="138" t="s">
        <v>40</v>
      </c>
      <c r="F133" s="6" t="s">
        <v>40</v>
      </c>
      <c r="G133" s="6" t="s">
        <v>40</v>
      </c>
      <c r="H133" s="6" t="s">
        <v>40</v>
      </c>
      <c r="I133" s="6" t="s">
        <v>39</v>
      </c>
      <c r="J133" s="43" t="s">
        <v>67</v>
      </c>
    </row>
    <row r="134" spans="1:10" x14ac:dyDescent="0.25">
      <c r="B134" s="172"/>
      <c r="C134" s="167"/>
      <c r="D134" s="173" t="s">
        <v>67</v>
      </c>
      <c r="E134" s="172" t="s">
        <v>67</v>
      </c>
      <c r="F134" s="167" t="s">
        <v>67</v>
      </c>
      <c r="G134" s="167" t="s">
        <v>67</v>
      </c>
      <c r="H134" s="167" t="s">
        <v>67</v>
      </c>
      <c r="I134" s="167" t="s">
        <v>67</v>
      </c>
      <c r="J134" s="173" t="s">
        <v>67</v>
      </c>
    </row>
    <row r="135" spans="1:10" x14ac:dyDescent="0.25">
      <c r="B135" s="354" t="s">
        <v>191</v>
      </c>
      <c r="C135" s="354" t="s">
        <v>190</v>
      </c>
      <c r="D135" s="171" t="s">
        <v>40</v>
      </c>
      <c r="E135" s="169" t="s">
        <v>38</v>
      </c>
      <c r="F135" s="170" t="s">
        <v>39</v>
      </c>
      <c r="G135" s="170" t="s">
        <v>39</v>
      </c>
      <c r="H135" s="170" t="s">
        <v>37</v>
      </c>
      <c r="I135" s="170" t="s">
        <v>176</v>
      </c>
      <c r="J135" s="171" t="s">
        <v>67</v>
      </c>
    </row>
    <row r="136" spans="1:10" x14ac:dyDescent="0.25">
      <c r="B136" s="355"/>
      <c r="C136" s="355"/>
      <c r="D136" s="43" t="s">
        <v>38</v>
      </c>
      <c r="E136" s="138" t="s">
        <v>38</v>
      </c>
      <c r="F136" s="6" t="s">
        <v>38</v>
      </c>
      <c r="G136" s="6" t="s">
        <v>39</v>
      </c>
      <c r="H136" s="6" t="s">
        <v>37</v>
      </c>
      <c r="I136" s="6" t="s">
        <v>37</v>
      </c>
      <c r="J136" s="43" t="s">
        <v>67</v>
      </c>
    </row>
    <row r="137" spans="1:10" x14ac:dyDescent="0.25">
      <c r="B137" s="355"/>
      <c r="C137" s="355"/>
      <c r="D137" s="43" t="s">
        <v>39</v>
      </c>
      <c r="E137" s="138" t="s">
        <v>40</v>
      </c>
      <c r="F137" s="6" t="s">
        <v>38</v>
      </c>
      <c r="G137" s="6" t="s">
        <v>38</v>
      </c>
      <c r="H137" s="6" t="s">
        <v>39</v>
      </c>
      <c r="I137" s="6" t="s">
        <v>37</v>
      </c>
      <c r="J137" s="43" t="s">
        <v>67</v>
      </c>
    </row>
    <row r="138" spans="1:10" x14ac:dyDescent="0.25">
      <c r="B138" s="355"/>
      <c r="C138" s="355"/>
      <c r="D138" s="43" t="s">
        <v>37</v>
      </c>
      <c r="E138" s="138" t="s">
        <v>40</v>
      </c>
      <c r="F138" s="6" t="s">
        <v>40</v>
      </c>
      <c r="G138" s="6" t="s">
        <v>38</v>
      </c>
      <c r="H138" s="6" t="s">
        <v>38</v>
      </c>
      <c r="I138" s="6" t="s">
        <v>39</v>
      </c>
      <c r="J138" s="43" t="s">
        <v>67</v>
      </c>
    </row>
    <row r="139" spans="1:10" x14ac:dyDescent="0.25">
      <c r="B139" s="172"/>
      <c r="C139" s="167"/>
      <c r="D139" s="173" t="s">
        <v>67</v>
      </c>
      <c r="E139" s="172" t="s">
        <v>67</v>
      </c>
      <c r="F139" s="167" t="s">
        <v>67</v>
      </c>
      <c r="G139" s="167" t="s">
        <v>67</v>
      </c>
      <c r="H139" s="167" t="s">
        <v>67</v>
      </c>
      <c r="I139" s="167" t="s">
        <v>67</v>
      </c>
      <c r="J139" s="173" t="s">
        <v>67</v>
      </c>
    </row>
    <row r="140" spans="1:10" x14ac:dyDescent="0.25">
      <c r="B140" s="354" t="s">
        <v>192</v>
      </c>
      <c r="C140" s="354" t="s">
        <v>190</v>
      </c>
      <c r="D140" s="171" t="s">
        <v>40</v>
      </c>
      <c r="E140" s="169" t="s">
        <v>39</v>
      </c>
      <c r="F140" s="170" t="s">
        <v>37</v>
      </c>
      <c r="G140" s="170" t="s">
        <v>37</v>
      </c>
      <c r="H140" s="170" t="s">
        <v>37</v>
      </c>
      <c r="I140" s="170" t="s">
        <v>176</v>
      </c>
      <c r="J140" s="171" t="s">
        <v>67</v>
      </c>
    </row>
    <row r="141" spans="1:10" x14ac:dyDescent="0.25">
      <c r="B141" s="355"/>
      <c r="C141" s="355"/>
      <c r="D141" s="43" t="s">
        <v>38</v>
      </c>
      <c r="E141" s="138" t="s">
        <v>39</v>
      </c>
      <c r="F141" s="6" t="s">
        <v>39</v>
      </c>
      <c r="G141" s="6" t="s">
        <v>37</v>
      </c>
      <c r="H141" s="6" t="s">
        <v>37</v>
      </c>
      <c r="I141" s="6" t="s">
        <v>176</v>
      </c>
      <c r="J141" s="43" t="s">
        <v>67</v>
      </c>
    </row>
    <row r="142" spans="1:10" x14ac:dyDescent="0.25">
      <c r="B142" s="355"/>
      <c r="C142" s="355"/>
      <c r="D142" s="43" t="s">
        <v>39</v>
      </c>
      <c r="E142" s="138" t="s">
        <v>38</v>
      </c>
      <c r="F142" s="6" t="s">
        <v>39</v>
      </c>
      <c r="G142" s="6" t="s">
        <v>39</v>
      </c>
      <c r="H142" s="6" t="s">
        <v>37</v>
      </c>
      <c r="I142" s="6" t="s">
        <v>37</v>
      </c>
      <c r="J142" s="43" t="s">
        <v>67</v>
      </c>
    </row>
    <row r="143" spans="1:10" x14ac:dyDescent="0.25">
      <c r="B143" s="355"/>
      <c r="C143" s="355"/>
      <c r="D143" s="43" t="s">
        <v>37</v>
      </c>
      <c r="E143" s="138" t="s">
        <v>40</v>
      </c>
      <c r="F143" s="6" t="s">
        <v>38</v>
      </c>
      <c r="G143" s="6" t="s">
        <v>39</v>
      </c>
      <c r="H143" s="6" t="s">
        <v>39</v>
      </c>
      <c r="I143" s="6" t="s">
        <v>37</v>
      </c>
      <c r="J143" s="43" t="s">
        <v>67</v>
      </c>
    </row>
    <row r="144" spans="1:10" x14ac:dyDescent="0.25">
      <c r="B144" s="172"/>
      <c r="C144" s="167"/>
      <c r="D144" s="173" t="s">
        <v>67</v>
      </c>
      <c r="E144" s="172" t="s">
        <v>67</v>
      </c>
      <c r="F144" s="167" t="s">
        <v>67</v>
      </c>
      <c r="G144" s="167" t="s">
        <v>67</v>
      </c>
      <c r="H144" s="167" t="s">
        <v>67</v>
      </c>
      <c r="I144" s="167" t="s">
        <v>67</v>
      </c>
      <c r="J144" s="173" t="s">
        <v>67</v>
      </c>
    </row>
    <row r="145" spans="2:10" ht="14.45" customHeight="1" x14ac:dyDescent="0.25">
      <c r="B145" s="355" t="s">
        <v>193</v>
      </c>
      <c r="C145" s="355" t="s">
        <v>190</v>
      </c>
      <c r="D145" s="43" t="s">
        <v>40</v>
      </c>
      <c r="E145" s="138" t="s">
        <v>37</v>
      </c>
      <c r="F145" s="6" t="s">
        <v>37</v>
      </c>
      <c r="G145" s="6" t="s">
        <v>37</v>
      </c>
      <c r="H145" s="6" t="s">
        <v>37</v>
      </c>
      <c r="I145" s="6" t="s">
        <v>176</v>
      </c>
      <c r="J145" s="43" t="s">
        <v>67</v>
      </c>
    </row>
    <row r="146" spans="2:10" x14ac:dyDescent="0.25">
      <c r="B146" s="355"/>
      <c r="C146" s="355"/>
      <c r="D146" s="43" t="s">
        <v>38</v>
      </c>
      <c r="E146" s="138" t="s">
        <v>37</v>
      </c>
      <c r="F146" s="6" t="s">
        <v>37</v>
      </c>
      <c r="G146" s="6" t="s">
        <v>37</v>
      </c>
      <c r="H146" s="6" t="s">
        <v>37</v>
      </c>
      <c r="I146" s="6" t="s">
        <v>176</v>
      </c>
      <c r="J146" s="43" t="s">
        <v>67</v>
      </c>
    </row>
    <row r="147" spans="2:10" x14ac:dyDescent="0.25">
      <c r="B147" s="355"/>
      <c r="C147" s="355"/>
      <c r="D147" s="43" t="s">
        <v>39</v>
      </c>
      <c r="E147" s="138" t="s">
        <v>39</v>
      </c>
      <c r="F147" s="6" t="s">
        <v>37</v>
      </c>
      <c r="G147" s="6" t="s">
        <v>37</v>
      </c>
      <c r="H147" s="6" t="s">
        <v>37</v>
      </c>
      <c r="I147" s="6" t="s">
        <v>176</v>
      </c>
      <c r="J147" s="43" t="s">
        <v>67</v>
      </c>
    </row>
    <row r="148" spans="2:10" x14ac:dyDescent="0.25">
      <c r="B148" s="355"/>
      <c r="C148" s="355"/>
      <c r="D148" s="43" t="s">
        <v>37</v>
      </c>
      <c r="E148" s="138" t="s">
        <v>38</v>
      </c>
      <c r="F148" s="6" t="s">
        <v>39</v>
      </c>
      <c r="G148" s="6" t="s">
        <v>37</v>
      </c>
      <c r="H148" s="6" t="s">
        <v>37</v>
      </c>
      <c r="I148" s="6" t="s">
        <v>176</v>
      </c>
      <c r="J148" s="43" t="s">
        <v>67</v>
      </c>
    </row>
    <row r="149" spans="2:10" x14ac:dyDescent="0.25">
      <c r="B149" s="172"/>
      <c r="C149" s="167"/>
      <c r="D149" s="173" t="s">
        <v>67</v>
      </c>
      <c r="E149" s="172" t="s">
        <v>67</v>
      </c>
      <c r="F149" s="167" t="s">
        <v>67</v>
      </c>
      <c r="G149" s="167" t="s">
        <v>67</v>
      </c>
      <c r="H149" s="167" t="s">
        <v>67</v>
      </c>
      <c r="I149" s="167" t="s">
        <v>67</v>
      </c>
      <c r="J149" s="173" t="s">
        <v>67</v>
      </c>
    </row>
  </sheetData>
  <sheetProtection sheet="1" objects="1" scenarios="1" selectLockedCells="1"/>
  <mergeCells count="10">
    <mergeCell ref="B140:B143"/>
    <mergeCell ref="C140:C143"/>
    <mergeCell ref="B145:B148"/>
    <mergeCell ref="C145:C148"/>
    <mergeCell ref="A16:A22"/>
    <mergeCell ref="A28:A32"/>
    <mergeCell ref="B130:B133"/>
    <mergeCell ref="C130:C133"/>
    <mergeCell ref="B135:B138"/>
    <mergeCell ref="C135:C138"/>
  </mergeCells>
  <dataValidations count="1">
    <dataValidation type="list" allowBlank="1" showInputMessage="1" showErrorMessage="1" sqref="B13">
      <formula1>$A$72:$A$77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autoPageBreaks="0"/>
  </sheetPr>
  <dimension ref="A1:B38"/>
  <sheetViews>
    <sheetView showRowColHeaders="0" zoomScale="70" zoomScaleNormal="70" zoomScalePageLayoutView="70" workbookViewId="0">
      <selection activeCell="A3" sqref="A3"/>
    </sheetView>
  </sheetViews>
  <sheetFormatPr defaultColWidth="8.85546875" defaultRowHeight="15" x14ac:dyDescent="0.25"/>
  <cols>
    <col min="1" max="1" width="30.28515625" customWidth="1"/>
    <col min="2" max="2" width="55.28515625" customWidth="1"/>
  </cols>
  <sheetData>
    <row r="1" spans="1:2" s="56" customFormat="1" ht="30" customHeight="1" x14ac:dyDescent="0.25">
      <c r="A1" s="95" t="s">
        <v>2</v>
      </c>
      <c r="B1" s="95" t="s">
        <v>3</v>
      </c>
    </row>
    <row r="2" spans="1:2" ht="30.6" customHeight="1" x14ac:dyDescent="0.25">
      <c r="A2" s="96" t="s">
        <v>195</v>
      </c>
      <c r="B2" s="96"/>
    </row>
    <row r="3" spans="1:2" ht="30.6" customHeight="1" x14ac:dyDescent="0.25">
      <c r="A3" s="96" t="s">
        <v>196</v>
      </c>
      <c r="B3" s="96"/>
    </row>
    <row r="4" spans="1:2" ht="30.6" customHeight="1" x14ac:dyDescent="0.25">
      <c r="A4" s="96"/>
      <c r="B4" s="222"/>
    </row>
    <row r="5" spans="1:2" ht="30.6" customHeight="1" x14ac:dyDescent="0.25">
      <c r="A5" s="96"/>
      <c r="B5" s="96"/>
    </row>
    <row r="6" spans="1:2" ht="30.6" customHeight="1" x14ac:dyDescent="0.25">
      <c r="A6" s="96"/>
      <c r="B6" s="96"/>
    </row>
    <row r="7" spans="1:2" ht="30.6" customHeight="1" x14ac:dyDescent="0.25">
      <c r="A7" s="96"/>
      <c r="B7" s="96"/>
    </row>
    <row r="8" spans="1:2" ht="30.6" customHeight="1" x14ac:dyDescent="0.25">
      <c r="A8" s="96"/>
      <c r="B8" s="96"/>
    </row>
    <row r="9" spans="1:2" ht="30.6" customHeight="1" x14ac:dyDescent="0.25">
      <c r="A9" s="96"/>
      <c r="B9" s="96"/>
    </row>
    <row r="10" spans="1:2" ht="30.6" customHeight="1" x14ac:dyDescent="0.25">
      <c r="A10" s="96"/>
      <c r="B10" s="96"/>
    </row>
    <row r="11" spans="1:2" ht="30.6" customHeight="1" x14ac:dyDescent="0.25">
      <c r="A11" s="96"/>
      <c r="B11" s="96"/>
    </row>
    <row r="12" spans="1:2" ht="30.6" customHeight="1" x14ac:dyDescent="0.25">
      <c r="A12" s="96"/>
      <c r="B12" s="96"/>
    </row>
    <row r="13" spans="1:2" ht="30.6" customHeight="1" x14ac:dyDescent="0.25">
      <c r="A13" s="96"/>
      <c r="B13" s="96"/>
    </row>
    <row r="16" spans="1:2" x14ac:dyDescent="0.25">
      <c r="A16" s="219"/>
    </row>
    <row r="17" spans="1:1" x14ac:dyDescent="0.25">
      <c r="A17" s="220"/>
    </row>
    <row r="18" spans="1:1" x14ac:dyDescent="0.25">
      <c r="A18" s="220"/>
    </row>
    <row r="19" spans="1:1" x14ac:dyDescent="0.25">
      <c r="A19" s="60"/>
    </row>
    <row r="20" spans="1:1" x14ac:dyDescent="0.25">
      <c r="A20" s="60"/>
    </row>
    <row r="21" spans="1:1" x14ac:dyDescent="0.25">
      <c r="A21" s="60"/>
    </row>
    <row r="22" spans="1:1" x14ac:dyDescent="0.25">
      <c r="A22" s="60"/>
    </row>
    <row r="23" spans="1:1" x14ac:dyDescent="0.25">
      <c r="A23" s="60"/>
    </row>
    <row r="24" spans="1:1" x14ac:dyDescent="0.25">
      <c r="A24" s="60"/>
    </row>
    <row r="38" spans="1:1" x14ac:dyDescent="0.25"/>
  </sheetData>
  <pageMargins left="0.5" right="0.5"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autoPageBreaks="0"/>
  </sheetPr>
  <dimension ref="A1:G10"/>
  <sheetViews>
    <sheetView showRowColHeaders="0" zoomScale="70" zoomScaleNormal="70" zoomScalePageLayoutView="80" workbookViewId="0">
      <pane xSplit="1" ySplit="2" topLeftCell="B3" activePane="bottomRight" state="frozen"/>
      <selection pane="topRight" activeCell="B1" sqref="B1"/>
      <selection pane="bottomLeft" activeCell="A3" sqref="A3"/>
      <selection pane="bottomRight" activeCell="A5" sqref="A5"/>
    </sheetView>
  </sheetViews>
  <sheetFormatPr defaultColWidth="8.85546875" defaultRowHeight="15" x14ac:dyDescent="0.25"/>
  <cols>
    <col min="1" max="1" width="29.7109375" customWidth="1"/>
    <col min="2" max="7" width="22.28515625" customWidth="1"/>
  </cols>
  <sheetData>
    <row r="1" spans="1:7" s="23" customFormat="1" ht="24" customHeight="1" x14ac:dyDescent="0.25">
      <c r="A1" s="261" t="s">
        <v>4</v>
      </c>
      <c r="B1" s="262" t="s">
        <v>5</v>
      </c>
      <c r="C1" s="262"/>
      <c r="D1" s="262"/>
      <c r="E1" s="262"/>
      <c r="F1" s="262"/>
      <c r="G1" s="262"/>
    </row>
    <row r="2" spans="1:7" s="23" customFormat="1" ht="24" customHeight="1" x14ac:dyDescent="0.25">
      <c r="A2" s="261"/>
      <c r="B2" s="99" t="s">
        <v>6</v>
      </c>
      <c r="C2" s="99" t="s">
        <v>7</v>
      </c>
      <c r="D2" s="99" t="s">
        <v>8</v>
      </c>
      <c r="E2" s="99" t="s">
        <v>9</v>
      </c>
      <c r="F2" s="99" t="s">
        <v>10</v>
      </c>
      <c r="G2" s="100" t="s">
        <v>11</v>
      </c>
    </row>
    <row r="3" spans="1:7" s="2" customFormat="1" ht="65.45" customHeight="1" x14ac:dyDescent="0.25">
      <c r="A3" s="97" t="s">
        <v>12</v>
      </c>
      <c r="B3" s="98" t="s">
        <v>13</v>
      </c>
      <c r="C3" s="98" t="s">
        <v>14</v>
      </c>
      <c r="D3" s="98" t="s">
        <v>15</v>
      </c>
      <c r="E3" s="98" t="s">
        <v>16</v>
      </c>
      <c r="F3" s="98" t="s">
        <v>17</v>
      </c>
      <c r="G3" s="98" t="s">
        <v>18</v>
      </c>
    </row>
    <row r="4" spans="1:7" s="2" customFormat="1" ht="30" customHeight="1" x14ac:dyDescent="0.25">
      <c r="A4" s="98" t="s">
        <v>197</v>
      </c>
      <c r="B4" s="98"/>
      <c r="C4" s="98"/>
      <c r="D4" s="98"/>
      <c r="E4" s="98"/>
      <c r="F4" s="98"/>
      <c r="G4" s="98"/>
    </row>
    <row r="5" spans="1:7" s="2" customFormat="1" ht="30" customHeight="1" x14ac:dyDescent="0.25">
      <c r="A5" s="97" t="s">
        <v>198</v>
      </c>
      <c r="B5" s="98"/>
      <c r="C5" s="98"/>
      <c r="D5" s="98"/>
      <c r="E5" s="98"/>
      <c r="F5" s="98"/>
      <c r="G5" s="98"/>
    </row>
    <row r="6" spans="1:7" s="2" customFormat="1" ht="30" customHeight="1" x14ac:dyDescent="0.25">
      <c r="A6" s="97"/>
      <c r="B6" s="98"/>
      <c r="C6" s="98"/>
      <c r="D6" s="98"/>
      <c r="E6" s="98"/>
      <c r="F6" s="98"/>
      <c r="G6" s="98"/>
    </row>
    <row r="7" spans="1:7" s="2" customFormat="1" ht="30" customHeight="1" x14ac:dyDescent="0.25">
      <c r="A7" s="98"/>
      <c r="B7" s="98"/>
      <c r="C7" s="98"/>
      <c r="D7" s="98"/>
      <c r="E7" s="98"/>
      <c r="F7" s="98"/>
      <c r="G7" s="98"/>
    </row>
    <row r="8" spans="1:7" ht="30" customHeight="1" x14ac:dyDescent="0.25">
      <c r="A8" s="98"/>
      <c r="B8" s="66"/>
      <c r="C8" s="66"/>
      <c r="D8" s="66"/>
      <c r="E8" s="66"/>
      <c r="F8" s="66"/>
      <c r="G8" s="66"/>
    </row>
    <row r="9" spans="1:7" ht="30" customHeight="1" x14ac:dyDescent="0.25">
      <c r="A9" s="98"/>
      <c r="B9" s="66"/>
      <c r="C9" s="66"/>
      <c r="D9" s="66"/>
      <c r="E9" s="66"/>
      <c r="F9" s="66"/>
      <c r="G9" s="66"/>
    </row>
    <row r="10" spans="1:7" ht="30" customHeight="1" x14ac:dyDescent="0.25">
      <c r="A10" s="98"/>
      <c r="B10" s="66"/>
      <c r="C10" s="66"/>
      <c r="D10" s="66"/>
      <c r="E10" s="66"/>
      <c r="F10" s="66"/>
      <c r="G10" s="66"/>
    </row>
  </sheetData>
  <mergeCells count="2">
    <mergeCell ref="A1:A2"/>
    <mergeCell ref="B1:G1"/>
  </mergeCells>
  <pageMargins left="0.25" right="0.25" top="0.25" bottom="0.25" header="0.3" footer="0.3"/>
  <pageSetup scale="8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autoPageBreaks="0"/>
  </sheetPr>
  <dimension ref="A1:LE72"/>
  <sheetViews>
    <sheetView showRowColHeaders="0" zoomScale="70" zoomScaleNormal="70" zoomScalePageLayoutView="70" workbookViewId="0">
      <pane xSplit="1" ySplit="2" topLeftCell="B3" activePane="bottomRight" state="frozen"/>
      <selection pane="topRight" activeCell="B1" sqref="B1"/>
      <selection pane="bottomLeft" activeCell="A3" sqref="A3"/>
      <selection pane="bottomRight" activeCell="GU3" sqref="GU3:HG8"/>
    </sheetView>
  </sheetViews>
  <sheetFormatPr defaultColWidth="8.85546875" defaultRowHeight="15" x14ac:dyDescent="0.25"/>
  <cols>
    <col min="1" max="1" width="29.28515625" customWidth="1"/>
    <col min="2" max="4" width="7.85546875" customWidth="1"/>
    <col min="5" max="19" width="8.7109375" customWidth="1"/>
    <col min="235" max="304" width="0" hidden="1" customWidth="1"/>
    <col min="305" max="305" width="0" style="148" hidden="1" customWidth="1"/>
    <col min="306" max="317" width="0" hidden="1" customWidth="1"/>
  </cols>
  <sheetData>
    <row r="1" spans="1:317" ht="56.45" customHeight="1" x14ac:dyDescent="0.25">
      <c r="A1" s="263" t="s">
        <v>19</v>
      </c>
      <c r="B1" s="265" t="str">
        <f>IF(Targets!A2=0,"",Targets!A2)</f>
        <v>Target 1</v>
      </c>
      <c r="C1" s="266"/>
      <c r="D1" s="267"/>
      <c r="E1" s="268" t="s">
        <v>20</v>
      </c>
      <c r="F1" s="269"/>
      <c r="G1" s="269"/>
      <c r="H1" s="269"/>
      <c r="I1" s="269"/>
      <c r="J1" s="269"/>
      <c r="T1" s="265" t="str">
        <f>IF(Targets!A3=0,"",Targets!A3)</f>
        <v>Target 2</v>
      </c>
      <c r="U1" s="266"/>
      <c r="V1" s="267"/>
      <c r="W1" s="57" t="s">
        <v>21</v>
      </c>
      <c r="X1" s="6"/>
      <c r="Y1" s="6"/>
      <c r="Z1" s="6"/>
      <c r="AA1" s="6"/>
      <c r="AL1" s="265" t="str">
        <f>IF(Targets!A4=0,"",Targets!A4)</f>
        <v/>
      </c>
      <c r="AM1" s="266"/>
      <c r="AN1" s="267"/>
      <c r="AO1" s="57" t="s">
        <v>21</v>
      </c>
      <c r="AP1" s="6"/>
      <c r="AQ1" s="6"/>
      <c r="AR1" s="6"/>
      <c r="AS1" s="6"/>
      <c r="BD1" s="265" t="str">
        <f>IF(Targets!A5=0,"",Targets!A5)</f>
        <v/>
      </c>
      <c r="BE1" s="266"/>
      <c r="BF1" s="267"/>
      <c r="BG1" s="57" t="s">
        <v>21</v>
      </c>
      <c r="BH1" s="6"/>
      <c r="BI1" s="6"/>
      <c r="BJ1" s="6"/>
      <c r="BK1" s="6"/>
      <c r="BV1" s="265" t="str">
        <f>IF(Targets!A6=0,"",Targets!A6)</f>
        <v/>
      </c>
      <c r="BW1" s="266"/>
      <c r="BX1" s="267"/>
      <c r="BY1" s="57" t="s">
        <v>21</v>
      </c>
      <c r="BZ1" s="6"/>
      <c r="CA1" s="6"/>
      <c r="CB1" s="6"/>
      <c r="CC1" s="6"/>
      <c r="CN1" s="265" t="str">
        <f>IF(Targets!A7=0,"",Targets!A7)</f>
        <v/>
      </c>
      <c r="CO1" s="266"/>
      <c r="CP1" s="267"/>
      <c r="CQ1" s="57" t="s">
        <v>21</v>
      </c>
      <c r="CR1" s="6"/>
      <c r="CS1" s="6"/>
      <c r="CT1" s="6"/>
      <c r="CU1" s="6"/>
      <c r="DF1" s="265" t="str">
        <f>IF(Targets!A8 =0,"",Targets!A8)</f>
        <v/>
      </c>
      <c r="DG1" s="266"/>
      <c r="DH1" s="267"/>
      <c r="DI1" s="57" t="s">
        <v>21</v>
      </c>
      <c r="DJ1" s="6"/>
      <c r="DK1" s="6"/>
      <c r="DL1" s="6"/>
      <c r="DM1" s="6"/>
      <c r="DX1" s="265" t="str">
        <f>IF(Targets!A9=0,"",Targets!A9)</f>
        <v/>
      </c>
      <c r="DY1" s="266"/>
      <c r="DZ1" s="267"/>
      <c r="EA1" s="57" t="s">
        <v>21</v>
      </c>
      <c r="EB1" s="6"/>
      <c r="EC1" s="6"/>
      <c r="ED1" s="6"/>
      <c r="EE1" s="6"/>
      <c r="EP1" s="265" t="str">
        <f>IF(Targets!A10=0,"",Targets!A10)</f>
        <v/>
      </c>
      <c r="EQ1" s="266"/>
      <c r="ER1" s="267"/>
      <c r="ES1" s="57" t="s">
        <v>21</v>
      </c>
      <c r="ET1" s="6"/>
      <c r="EU1" s="6"/>
      <c r="EV1" s="6"/>
      <c r="EW1" s="6"/>
      <c r="FH1" s="265" t="str">
        <f>IF(Targets!A11=0,"",Targets!A11)</f>
        <v/>
      </c>
      <c r="FI1" s="266"/>
      <c r="FJ1" s="267"/>
      <c r="FK1" s="57" t="s">
        <v>21</v>
      </c>
      <c r="FL1" s="6"/>
      <c r="FM1" s="6"/>
      <c r="FN1" s="6"/>
      <c r="FO1" s="6"/>
      <c r="FZ1" s="265" t="str">
        <f>IF(Targets!A12=0,"",Targets!A12)</f>
        <v/>
      </c>
      <c r="GA1" s="266"/>
      <c r="GB1" s="267"/>
      <c r="GC1" s="57" t="s">
        <v>21</v>
      </c>
      <c r="GD1" s="6"/>
      <c r="GE1" s="6"/>
      <c r="GF1" s="6"/>
      <c r="GG1" s="6"/>
      <c r="GR1" s="265" t="str">
        <f>IF(Targets!A13=0,"",Targets!A13)</f>
        <v/>
      </c>
      <c r="GS1" s="266"/>
      <c r="GT1" s="267"/>
      <c r="GU1" s="57" t="s">
        <v>21</v>
      </c>
      <c r="GV1" s="6"/>
      <c r="GW1" s="6"/>
      <c r="GX1" s="6"/>
      <c r="GY1" s="6"/>
      <c r="HI1" s="43"/>
      <c r="IA1" s="270" t="str">
        <f>B1</f>
        <v>Target 1</v>
      </c>
      <c r="IB1" s="271"/>
      <c r="IC1" s="271"/>
      <c r="ID1" s="271"/>
      <c r="IE1" s="272"/>
      <c r="IF1" s="259"/>
      <c r="IG1" s="259"/>
      <c r="IH1" s="259"/>
      <c r="II1" s="270" t="str">
        <f>T1</f>
        <v>Target 2</v>
      </c>
      <c r="IJ1" s="271"/>
      <c r="IK1" s="271"/>
      <c r="IL1" s="271"/>
      <c r="IM1" s="272"/>
      <c r="IN1" s="270" t="str">
        <f>AL1</f>
        <v/>
      </c>
      <c r="IO1" s="271"/>
      <c r="IP1" s="271"/>
      <c r="IQ1" s="271"/>
      <c r="IR1" s="272"/>
      <c r="IS1" s="270" t="str">
        <f>BD1</f>
        <v/>
      </c>
      <c r="IT1" s="271"/>
      <c r="IU1" s="271"/>
      <c r="IV1" s="271"/>
      <c r="IW1" s="272"/>
      <c r="IX1" s="270" t="str">
        <f>BV1</f>
        <v/>
      </c>
      <c r="IY1" s="271"/>
      <c r="IZ1" s="271"/>
      <c r="JA1" s="271"/>
      <c r="JB1" s="272"/>
      <c r="JC1" s="270" t="str">
        <f>CN1</f>
        <v/>
      </c>
      <c r="JD1" s="271"/>
      <c r="JE1" s="271"/>
      <c r="JF1" s="271"/>
      <c r="JG1" s="272"/>
      <c r="JH1" s="270" t="str">
        <f>DF1</f>
        <v/>
      </c>
      <c r="JI1" s="271"/>
      <c r="JJ1" s="271"/>
      <c r="JK1" s="271"/>
      <c r="JL1" s="272"/>
      <c r="JM1" s="270" t="str">
        <f>DX1</f>
        <v/>
      </c>
      <c r="JN1" s="271"/>
      <c r="JO1" s="271"/>
      <c r="JP1" s="271"/>
      <c r="JQ1" s="272"/>
      <c r="JR1" s="270" t="str">
        <f>EP1</f>
        <v/>
      </c>
      <c r="JS1" s="271"/>
      <c r="JT1" s="271"/>
      <c r="JU1" s="271"/>
      <c r="JV1" s="272"/>
      <c r="JW1" s="270" t="str">
        <f>FH1</f>
        <v/>
      </c>
      <c r="JX1" s="271"/>
      <c r="JY1" s="271"/>
      <c r="JZ1" s="271"/>
      <c r="KA1" s="272"/>
      <c r="KB1" s="270" t="str">
        <f>FZ1</f>
        <v/>
      </c>
      <c r="KC1" s="271"/>
      <c r="KD1" s="271"/>
      <c r="KE1" s="271"/>
      <c r="KF1" s="272"/>
      <c r="KG1" s="270" t="str">
        <f>GR1</f>
        <v/>
      </c>
      <c r="KH1" s="271"/>
      <c r="KI1" s="271"/>
      <c r="KJ1" s="271"/>
      <c r="KK1" s="272"/>
      <c r="KL1" s="138"/>
    </row>
    <row r="2" spans="1:317" ht="58.35" customHeight="1" thickBot="1" x14ac:dyDescent="0.3">
      <c r="A2" s="264"/>
      <c r="B2" s="81" t="s">
        <v>22</v>
      </c>
      <c r="C2" s="28" t="s">
        <v>23</v>
      </c>
      <c r="D2" s="25" t="s">
        <v>24</v>
      </c>
      <c r="E2" s="85" t="str">
        <f>ThreatSum!$A$3</f>
        <v>Threat 1</v>
      </c>
      <c r="F2" s="86" t="str">
        <f>ThreatSum!$A$4</f>
        <v>Threat 2</v>
      </c>
      <c r="G2" s="86" t="str">
        <f>ThreatSum!$A$5</f>
        <v/>
      </c>
      <c r="H2" s="86" t="str">
        <f>ThreatSum!$A$6</f>
        <v/>
      </c>
      <c r="I2" s="86" t="str">
        <f>ThreatSum!$A$7</f>
        <v/>
      </c>
      <c r="J2" s="86" t="str">
        <f>ThreatSum!$A$8</f>
        <v/>
      </c>
      <c r="K2" s="86" t="str">
        <f>ThreatSum!$A$9</f>
        <v/>
      </c>
      <c r="L2" s="86" t="str">
        <f>ThreatSum!$A$10</f>
        <v/>
      </c>
      <c r="M2" s="86" t="str">
        <f>ThreatSum!$A$11</f>
        <v/>
      </c>
      <c r="N2" s="86" t="str">
        <f>ThreatSum!$A$12</f>
        <v/>
      </c>
      <c r="O2" s="86" t="str">
        <f>ThreatSum!$A$13</f>
        <v/>
      </c>
      <c r="P2" s="86" t="str">
        <f>ThreatSum!$A$14</f>
        <v/>
      </c>
      <c r="Q2" s="86" t="str">
        <f>ThreatSum!$A$15</f>
        <v/>
      </c>
      <c r="R2" s="86" t="str">
        <f>ThreatSum!$A$16</f>
        <v/>
      </c>
      <c r="S2" s="86" t="str">
        <f>ThreatSum!$A$17</f>
        <v/>
      </c>
      <c r="T2" s="81" t="s">
        <v>22</v>
      </c>
      <c r="U2" s="28" t="s">
        <v>23</v>
      </c>
      <c r="V2" s="25" t="s">
        <v>24</v>
      </c>
      <c r="W2" s="85" t="str">
        <f>ThreatSum!$A$3</f>
        <v>Threat 1</v>
      </c>
      <c r="X2" s="86" t="str">
        <f>ThreatSum!$A$4</f>
        <v>Threat 2</v>
      </c>
      <c r="Y2" s="86" t="str">
        <f>ThreatSum!$A$5</f>
        <v/>
      </c>
      <c r="Z2" s="86" t="str">
        <f>ThreatSum!$A$6</f>
        <v/>
      </c>
      <c r="AA2" s="86" t="str">
        <f>ThreatSum!$A$7</f>
        <v/>
      </c>
      <c r="AB2" s="86" t="str">
        <f>ThreatSum!$A$8</f>
        <v/>
      </c>
      <c r="AC2" s="86" t="str">
        <f>ThreatSum!$A$9</f>
        <v/>
      </c>
      <c r="AD2" s="86" t="str">
        <f>ThreatSum!$A$10</f>
        <v/>
      </c>
      <c r="AE2" s="86" t="str">
        <f>ThreatSum!$A$11</f>
        <v/>
      </c>
      <c r="AF2" s="86" t="str">
        <f>ThreatSum!$A$12</f>
        <v/>
      </c>
      <c r="AG2" s="86" t="str">
        <f>ThreatSum!$A$13</f>
        <v/>
      </c>
      <c r="AH2" s="86" t="str">
        <f>ThreatSum!$A$14</f>
        <v/>
      </c>
      <c r="AI2" s="86" t="str">
        <f>ThreatSum!$A$15</f>
        <v/>
      </c>
      <c r="AJ2" s="86" t="str">
        <f>ThreatSum!$A$16</f>
        <v/>
      </c>
      <c r="AK2" s="86" t="str">
        <f>ThreatSum!$A$17</f>
        <v/>
      </c>
      <c r="AL2" s="81" t="s">
        <v>22</v>
      </c>
      <c r="AM2" s="28" t="s">
        <v>23</v>
      </c>
      <c r="AN2" s="25" t="s">
        <v>24</v>
      </c>
      <c r="AO2" s="85" t="str">
        <f>ThreatSum!$A$3</f>
        <v>Threat 1</v>
      </c>
      <c r="AP2" s="86" t="str">
        <f>ThreatSum!$A$4</f>
        <v>Threat 2</v>
      </c>
      <c r="AQ2" s="86" t="str">
        <f>ThreatSum!$A$5</f>
        <v/>
      </c>
      <c r="AR2" s="86" t="str">
        <f>ThreatSum!$A$6</f>
        <v/>
      </c>
      <c r="AS2" s="86" t="str">
        <f>ThreatSum!$A$7</f>
        <v/>
      </c>
      <c r="AT2" s="86" t="str">
        <f>ThreatSum!$A$8</f>
        <v/>
      </c>
      <c r="AU2" s="86" t="str">
        <f>ThreatSum!$A$9</f>
        <v/>
      </c>
      <c r="AV2" s="86" t="str">
        <f>ThreatSum!$A$10</f>
        <v/>
      </c>
      <c r="AW2" s="86" t="str">
        <f>ThreatSum!$A$11</f>
        <v/>
      </c>
      <c r="AX2" s="86" t="str">
        <f>ThreatSum!$A$12</f>
        <v/>
      </c>
      <c r="AY2" s="86" t="str">
        <f>ThreatSum!$A$13</f>
        <v/>
      </c>
      <c r="AZ2" s="86" t="str">
        <f>ThreatSum!$A$14</f>
        <v/>
      </c>
      <c r="BA2" s="86" t="str">
        <f>ThreatSum!$A$15</f>
        <v/>
      </c>
      <c r="BB2" s="86" t="str">
        <f>ThreatSum!$A$16</f>
        <v/>
      </c>
      <c r="BC2" s="86" t="str">
        <f>ThreatSum!$A$17</f>
        <v/>
      </c>
      <c r="BD2" s="81" t="s">
        <v>22</v>
      </c>
      <c r="BE2" s="28" t="s">
        <v>23</v>
      </c>
      <c r="BF2" s="25" t="s">
        <v>24</v>
      </c>
      <c r="BG2" s="85" t="str">
        <f>ThreatSum!$A$3</f>
        <v>Threat 1</v>
      </c>
      <c r="BH2" s="86" t="str">
        <f>ThreatSum!$A$4</f>
        <v>Threat 2</v>
      </c>
      <c r="BI2" s="86" t="str">
        <f>ThreatSum!$A$5</f>
        <v/>
      </c>
      <c r="BJ2" s="86" t="str">
        <f>ThreatSum!$A$6</f>
        <v/>
      </c>
      <c r="BK2" s="86" t="str">
        <f>ThreatSum!$A$7</f>
        <v/>
      </c>
      <c r="BL2" s="86" t="str">
        <f>ThreatSum!$A$8</f>
        <v/>
      </c>
      <c r="BM2" s="86" t="str">
        <f>ThreatSum!$A$9</f>
        <v/>
      </c>
      <c r="BN2" s="86" t="str">
        <f>ThreatSum!$A$10</f>
        <v/>
      </c>
      <c r="BO2" s="86" t="str">
        <f>ThreatSum!$A$11</f>
        <v/>
      </c>
      <c r="BP2" s="86" t="str">
        <f>ThreatSum!$A$12</f>
        <v/>
      </c>
      <c r="BQ2" s="86" t="str">
        <f>ThreatSum!$A$13</f>
        <v/>
      </c>
      <c r="BR2" s="86" t="str">
        <f>ThreatSum!$A$14</f>
        <v/>
      </c>
      <c r="BS2" s="86" t="str">
        <f>ThreatSum!$A$15</f>
        <v/>
      </c>
      <c r="BT2" s="86" t="str">
        <f>ThreatSum!$A$16</f>
        <v/>
      </c>
      <c r="BU2" s="86" t="str">
        <f>ThreatSum!$A$17</f>
        <v/>
      </c>
      <c r="BV2" s="81" t="s">
        <v>22</v>
      </c>
      <c r="BW2" s="28" t="s">
        <v>23</v>
      </c>
      <c r="BX2" s="25" t="s">
        <v>24</v>
      </c>
      <c r="BY2" s="85" t="str">
        <f>ThreatSum!$A$3</f>
        <v>Threat 1</v>
      </c>
      <c r="BZ2" s="86" t="str">
        <f>ThreatSum!$A$4</f>
        <v>Threat 2</v>
      </c>
      <c r="CA2" s="86" t="str">
        <f>ThreatSum!$A$5</f>
        <v/>
      </c>
      <c r="CB2" s="86" t="str">
        <f>ThreatSum!$A$6</f>
        <v/>
      </c>
      <c r="CC2" s="86" t="str">
        <f>ThreatSum!$A$7</f>
        <v/>
      </c>
      <c r="CD2" s="86" t="str">
        <f>ThreatSum!$A$8</f>
        <v/>
      </c>
      <c r="CE2" s="86" t="str">
        <f>ThreatSum!$A$9</f>
        <v/>
      </c>
      <c r="CF2" s="86" t="str">
        <f>ThreatSum!$A$10</f>
        <v/>
      </c>
      <c r="CG2" s="86" t="str">
        <f>ThreatSum!$A$11</f>
        <v/>
      </c>
      <c r="CH2" s="86" t="str">
        <f>ThreatSum!$A$12</f>
        <v/>
      </c>
      <c r="CI2" s="86" t="str">
        <f>ThreatSum!$A$13</f>
        <v/>
      </c>
      <c r="CJ2" s="86" t="str">
        <f>ThreatSum!$A$14</f>
        <v/>
      </c>
      <c r="CK2" s="86" t="str">
        <f>ThreatSum!$A$15</f>
        <v/>
      </c>
      <c r="CL2" s="86" t="str">
        <f>ThreatSum!$A$16</f>
        <v/>
      </c>
      <c r="CM2" s="86" t="str">
        <f>ThreatSum!$A$17</f>
        <v/>
      </c>
      <c r="CN2" s="81" t="s">
        <v>22</v>
      </c>
      <c r="CO2" s="28" t="s">
        <v>23</v>
      </c>
      <c r="CP2" s="25" t="s">
        <v>24</v>
      </c>
      <c r="CQ2" s="85" t="str">
        <f>ThreatSum!$A$3</f>
        <v>Threat 1</v>
      </c>
      <c r="CR2" s="86" t="str">
        <f>ThreatSum!$A$4</f>
        <v>Threat 2</v>
      </c>
      <c r="CS2" s="86" t="str">
        <f>ThreatSum!$A$5</f>
        <v/>
      </c>
      <c r="CT2" s="86" t="str">
        <f>ThreatSum!$A$6</f>
        <v/>
      </c>
      <c r="CU2" s="86" t="str">
        <f>ThreatSum!$A$7</f>
        <v/>
      </c>
      <c r="CV2" s="86" t="str">
        <f>ThreatSum!$A$8</f>
        <v/>
      </c>
      <c r="CW2" s="86" t="str">
        <f>ThreatSum!$A$9</f>
        <v/>
      </c>
      <c r="CX2" s="86" t="str">
        <f>ThreatSum!$A$10</f>
        <v/>
      </c>
      <c r="CY2" s="86" t="str">
        <f>ThreatSum!$A$11</f>
        <v/>
      </c>
      <c r="CZ2" s="86" t="str">
        <f>ThreatSum!$A$12</f>
        <v/>
      </c>
      <c r="DA2" s="86" t="str">
        <f>ThreatSum!$A$13</f>
        <v/>
      </c>
      <c r="DB2" s="86" t="str">
        <f>ThreatSum!$A$14</f>
        <v/>
      </c>
      <c r="DC2" s="86" t="str">
        <f>ThreatSum!$A$15</f>
        <v/>
      </c>
      <c r="DD2" s="86" t="str">
        <f>ThreatSum!$A$16</f>
        <v/>
      </c>
      <c r="DE2" s="86" t="str">
        <f>ThreatSum!$A$17</f>
        <v/>
      </c>
      <c r="DF2" s="81" t="s">
        <v>22</v>
      </c>
      <c r="DG2" s="28" t="s">
        <v>23</v>
      </c>
      <c r="DH2" s="25" t="s">
        <v>24</v>
      </c>
      <c r="DI2" s="85" t="str">
        <f>ThreatSum!$A$3</f>
        <v>Threat 1</v>
      </c>
      <c r="DJ2" s="86" t="str">
        <f>ThreatSum!$A$4</f>
        <v>Threat 2</v>
      </c>
      <c r="DK2" s="86" t="str">
        <f>ThreatSum!$A$5</f>
        <v/>
      </c>
      <c r="DL2" s="86" t="str">
        <f>ThreatSum!$A$6</f>
        <v/>
      </c>
      <c r="DM2" s="86" t="str">
        <f>ThreatSum!$A$7</f>
        <v/>
      </c>
      <c r="DN2" s="86" t="str">
        <f>ThreatSum!$A$8</f>
        <v/>
      </c>
      <c r="DO2" s="86" t="str">
        <f>ThreatSum!$A$9</f>
        <v/>
      </c>
      <c r="DP2" s="86" t="str">
        <f>ThreatSum!$A$10</f>
        <v/>
      </c>
      <c r="DQ2" s="86" t="str">
        <f>ThreatSum!$A$11</f>
        <v/>
      </c>
      <c r="DR2" s="86" t="str">
        <f>ThreatSum!$A$12</f>
        <v/>
      </c>
      <c r="DS2" s="86" t="str">
        <f>ThreatSum!$A$13</f>
        <v/>
      </c>
      <c r="DT2" s="86" t="str">
        <f>ThreatSum!$A$14</f>
        <v/>
      </c>
      <c r="DU2" s="86" t="str">
        <f>ThreatSum!$A$15</f>
        <v/>
      </c>
      <c r="DV2" s="86" t="str">
        <f>ThreatSum!$A$16</f>
        <v/>
      </c>
      <c r="DW2" s="86" t="str">
        <f>ThreatSum!$A$17</f>
        <v/>
      </c>
      <c r="DX2" s="81" t="s">
        <v>22</v>
      </c>
      <c r="DY2" s="28" t="s">
        <v>23</v>
      </c>
      <c r="DZ2" s="25" t="s">
        <v>24</v>
      </c>
      <c r="EA2" s="85" t="str">
        <f>ThreatSum!$A$3</f>
        <v>Threat 1</v>
      </c>
      <c r="EB2" s="86" t="str">
        <f>ThreatSum!$A$4</f>
        <v>Threat 2</v>
      </c>
      <c r="EC2" s="86" t="str">
        <f>ThreatSum!$A$5</f>
        <v/>
      </c>
      <c r="ED2" s="86" t="str">
        <f>ThreatSum!$A$6</f>
        <v/>
      </c>
      <c r="EE2" s="86" t="str">
        <f>ThreatSum!$A$7</f>
        <v/>
      </c>
      <c r="EF2" s="86" t="str">
        <f>ThreatSum!$A$8</f>
        <v/>
      </c>
      <c r="EG2" s="86" t="str">
        <f>ThreatSum!$A$9</f>
        <v/>
      </c>
      <c r="EH2" s="86" t="str">
        <f>ThreatSum!$A$10</f>
        <v/>
      </c>
      <c r="EI2" s="86" t="str">
        <f>ThreatSum!$A$11</f>
        <v/>
      </c>
      <c r="EJ2" s="86" t="str">
        <f>ThreatSum!$A$12</f>
        <v/>
      </c>
      <c r="EK2" s="86" t="str">
        <f>ThreatSum!$A$13</f>
        <v/>
      </c>
      <c r="EL2" s="86" t="str">
        <f>ThreatSum!$A$14</f>
        <v/>
      </c>
      <c r="EM2" s="86" t="str">
        <f>ThreatSum!$A$15</f>
        <v/>
      </c>
      <c r="EN2" s="86" t="str">
        <f>ThreatSum!$A$16</f>
        <v/>
      </c>
      <c r="EO2" s="86" t="str">
        <f>ThreatSum!$A$17</f>
        <v/>
      </c>
      <c r="EP2" s="81" t="s">
        <v>22</v>
      </c>
      <c r="EQ2" s="28" t="s">
        <v>23</v>
      </c>
      <c r="ER2" s="25" t="s">
        <v>24</v>
      </c>
      <c r="ES2" s="85" t="str">
        <f>ThreatSum!$A$3</f>
        <v>Threat 1</v>
      </c>
      <c r="ET2" s="86" t="str">
        <f>ThreatSum!$A$4</f>
        <v>Threat 2</v>
      </c>
      <c r="EU2" s="86" t="str">
        <f>ThreatSum!$A$5</f>
        <v/>
      </c>
      <c r="EV2" s="86" t="str">
        <f>ThreatSum!$A$6</f>
        <v/>
      </c>
      <c r="EW2" s="86" t="str">
        <f>ThreatSum!$A$7</f>
        <v/>
      </c>
      <c r="EX2" s="86" t="str">
        <f>ThreatSum!$A$8</f>
        <v/>
      </c>
      <c r="EY2" s="86" t="str">
        <f>ThreatSum!$A$9</f>
        <v/>
      </c>
      <c r="EZ2" s="86" t="str">
        <f>ThreatSum!$A$10</f>
        <v/>
      </c>
      <c r="FA2" s="86" t="str">
        <f>ThreatSum!$A$11</f>
        <v/>
      </c>
      <c r="FB2" s="86" t="str">
        <f>ThreatSum!$A$12</f>
        <v/>
      </c>
      <c r="FC2" s="86" t="str">
        <f>ThreatSum!$A$13</f>
        <v/>
      </c>
      <c r="FD2" s="86" t="str">
        <f>ThreatSum!$A$14</f>
        <v/>
      </c>
      <c r="FE2" s="86" t="str">
        <f>ThreatSum!$A$15</f>
        <v/>
      </c>
      <c r="FF2" s="86" t="str">
        <f>ThreatSum!$A$16</f>
        <v/>
      </c>
      <c r="FG2" s="86" t="str">
        <f>ThreatSum!$A$17</f>
        <v/>
      </c>
      <c r="FH2" s="81" t="s">
        <v>22</v>
      </c>
      <c r="FI2" s="28" t="s">
        <v>23</v>
      </c>
      <c r="FJ2" s="25" t="s">
        <v>24</v>
      </c>
      <c r="FK2" s="85" t="str">
        <f>ThreatSum!$A$3</f>
        <v>Threat 1</v>
      </c>
      <c r="FL2" s="86" t="str">
        <f>ThreatSum!$A$4</f>
        <v>Threat 2</v>
      </c>
      <c r="FM2" s="86" t="str">
        <f>ThreatSum!$A$5</f>
        <v/>
      </c>
      <c r="FN2" s="86" t="str">
        <f>ThreatSum!$A$6</f>
        <v/>
      </c>
      <c r="FO2" s="86" t="str">
        <f>ThreatSum!$A$7</f>
        <v/>
      </c>
      <c r="FP2" s="86" t="str">
        <f>ThreatSum!$A$8</f>
        <v/>
      </c>
      <c r="FQ2" s="86" t="str">
        <f>ThreatSum!$A$9</f>
        <v/>
      </c>
      <c r="FR2" s="86" t="str">
        <f>ThreatSum!$A$10</f>
        <v/>
      </c>
      <c r="FS2" s="86" t="str">
        <f>ThreatSum!$A$11</f>
        <v/>
      </c>
      <c r="FT2" s="86" t="str">
        <f>ThreatSum!$A$12</f>
        <v/>
      </c>
      <c r="FU2" s="86" t="str">
        <f>ThreatSum!$A$13</f>
        <v/>
      </c>
      <c r="FV2" s="86" t="str">
        <f>ThreatSum!$A$14</f>
        <v/>
      </c>
      <c r="FW2" s="86" t="str">
        <f>ThreatSum!$A$15</f>
        <v/>
      </c>
      <c r="FX2" s="86" t="str">
        <f>ThreatSum!$A$16</f>
        <v/>
      </c>
      <c r="FY2" s="86" t="str">
        <f>ThreatSum!$A$17</f>
        <v/>
      </c>
      <c r="FZ2" s="81" t="s">
        <v>22</v>
      </c>
      <c r="GA2" s="28" t="s">
        <v>23</v>
      </c>
      <c r="GB2" s="25" t="s">
        <v>24</v>
      </c>
      <c r="GC2" s="85" t="str">
        <f>ThreatSum!$A$3</f>
        <v>Threat 1</v>
      </c>
      <c r="GD2" s="86" t="str">
        <f>ThreatSum!$A$4</f>
        <v>Threat 2</v>
      </c>
      <c r="GE2" s="86" t="str">
        <f>ThreatSum!$A$5</f>
        <v/>
      </c>
      <c r="GF2" s="86" t="str">
        <f>ThreatSum!$A$6</f>
        <v/>
      </c>
      <c r="GG2" s="86" t="str">
        <f>ThreatSum!$A$7</f>
        <v/>
      </c>
      <c r="GH2" s="86" t="str">
        <f>ThreatSum!$A$8</f>
        <v/>
      </c>
      <c r="GI2" s="86" t="str">
        <f>ThreatSum!$A$9</f>
        <v/>
      </c>
      <c r="GJ2" s="86" t="str">
        <f>ThreatSum!$A$10</f>
        <v/>
      </c>
      <c r="GK2" s="86" t="str">
        <f>ThreatSum!$A$11</f>
        <v/>
      </c>
      <c r="GL2" s="86" t="str">
        <f>ThreatSum!$A$12</f>
        <v/>
      </c>
      <c r="GM2" s="86" t="str">
        <f>ThreatSum!$A$13</f>
        <v/>
      </c>
      <c r="GN2" s="86" t="str">
        <f>ThreatSum!$A$14</f>
        <v/>
      </c>
      <c r="GO2" s="86" t="str">
        <f>ThreatSum!$A$15</f>
        <v/>
      </c>
      <c r="GP2" s="86" t="str">
        <f>ThreatSum!$A$16</f>
        <v/>
      </c>
      <c r="GQ2" s="86" t="str">
        <f>ThreatSum!$A$17</f>
        <v/>
      </c>
      <c r="GR2" s="81" t="s">
        <v>22</v>
      </c>
      <c r="GS2" s="28" t="s">
        <v>23</v>
      </c>
      <c r="GT2" s="25" t="s">
        <v>24</v>
      </c>
      <c r="GU2" s="85" t="str">
        <f>ThreatSum!$A$3</f>
        <v>Threat 1</v>
      </c>
      <c r="GV2" s="86" t="str">
        <f>ThreatSum!$A$4</f>
        <v>Threat 2</v>
      </c>
      <c r="GW2" s="86" t="str">
        <f>ThreatSum!$A$5</f>
        <v/>
      </c>
      <c r="GX2" s="86" t="str">
        <f>ThreatSum!$A$6</f>
        <v/>
      </c>
      <c r="GY2" s="86" t="str">
        <f>ThreatSum!$A$7</f>
        <v/>
      </c>
      <c r="GZ2" s="86" t="str">
        <f>ThreatSum!$A$8</f>
        <v/>
      </c>
      <c r="HA2" s="86" t="str">
        <f>ThreatSum!$A$9</f>
        <v/>
      </c>
      <c r="HB2" s="86" t="str">
        <f>ThreatSum!$A$10</f>
        <v/>
      </c>
      <c r="HC2" s="86" t="str">
        <f>ThreatSum!$A$11</f>
        <v/>
      </c>
      <c r="HD2" s="86" t="str">
        <f>ThreatSum!$A$12</f>
        <v/>
      </c>
      <c r="HE2" s="86" t="str">
        <f>ThreatSum!$A$13</f>
        <v/>
      </c>
      <c r="HF2" s="86" t="str">
        <f>ThreatSum!$A$14</f>
        <v/>
      </c>
      <c r="HG2" s="86" t="str">
        <f>ThreatSum!$A$15</f>
        <v/>
      </c>
      <c r="HH2" s="86" t="str">
        <f>ThreatSum!$A$16</f>
        <v/>
      </c>
      <c r="HI2" s="113" t="str">
        <f>ThreatSum!$A$17</f>
        <v/>
      </c>
      <c r="HX2" s="224"/>
      <c r="IA2" s="142" t="s">
        <v>22</v>
      </c>
      <c r="IB2" s="223" t="s">
        <v>25</v>
      </c>
      <c r="IC2" s="141" t="s">
        <v>26</v>
      </c>
      <c r="ID2" s="140" t="s">
        <v>27</v>
      </c>
      <c r="IE2" s="140" t="s">
        <v>28</v>
      </c>
      <c r="IF2" s="140"/>
      <c r="IG2" s="140"/>
      <c r="IH2" s="140"/>
      <c r="II2" s="142" t="s">
        <v>22</v>
      </c>
      <c r="IJ2" s="223" t="s">
        <v>25</v>
      </c>
      <c r="IK2" s="141" t="s">
        <v>26</v>
      </c>
      <c r="IL2" s="140" t="s">
        <v>27</v>
      </c>
      <c r="IM2" s="140" t="s">
        <v>28</v>
      </c>
      <c r="IN2" s="142" t="s">
        <v>22</v>
      </c>
      <c r="IO2" s="223" t="s">
        <v>25</v>
      </c>
      <c r="IP2" s="141" t="s">
        <v>26</v>
      </c>
      <c r="IQ2" s="140" t="s">
        <v>27</v>
      </c>
      <c r="IR2" s="140" t="s">
        <v>28</v>
      </c>
      <c r="IS2" s="142" t="s">
        <v>22</v>
      </c>
      <c r="IT2" s="223" t="s">
        <v>25</v>
      </c>
      <c r="IU2" s="141" t="s">
        <v>26</v>
      </c>
      <c r="IV2" s="140" t="s">
        <v>27</v>
      </c>
      <c r="IW2" s="140" t="s">
        <v>28</v>
      </c>
      <c r="IX2" s="142" t="s">
        <v>22</v>
      </c>
      <c r="IY2" s="223" t="s">
        <v>25</v>
      </c>
      <c r="IZ2" s="141" t="s">
        <v>26</v>
      </c>
      <c r="JA2" s="140" t="s">
        <v>27</v>
      </c>
      <c r="JB2" s="140" t="s">
        <v>28</v>
      </c>
      <c r="JC2" s="142" t="s">
        <v>22</v>
      </c>
      <c r="JD2" s="223" t="s">
        <v>25</v>
      </c>
      <c r="JE2" s="141" t="s">
        <v>26</v>
      </c>
      <c r="JF2" s="140" t="s">
        <v>27</v>
      </c>
      <c r="JG2" s="140" t="s">
        <v>28</v>
      </c>
      <c r="JH2" s="142" t="s">
        <v>22</v>
      </c>
      <c r="JI2" s="223" t="s">
        <v>25</v>
      </c>
      <c r="JJ2" s="141" t="s">
        <v>26</v>
      </c>
      <c r="JK2" s="140" t="s">
        <v>27</v>
      </c>
      <c r="JL2" s="140" t="s">
        <v>28</v>
      </c>
      <c r="JM2" s="142" t="s">
        <v>22</v>
      </c>
      <c r="JN2" s="223" t="s">
        <v>25</v>
      </c>
      <c r="JO2" s="141" t="s">
        <v>26</v>
      </c>
      <c r="JP2" s="140" t="s">
        <v>27</v>
      </c>
      <c r="JQ2" s="140" t="s">
        <v>28</v>
      </c>
      <c r="JR2" s="142" t="s">
        <v>22</v>
      </c>
      <c r="JS2" s="223" t="s">
        <v>25</v>
      </c>
      <c r="JT2" s="141" t="s">
        <v>26</v>
      </c>
      <c r="JU2" s="140" t="s">
        <v>27</v>
      </c>
      <c r="JV2" s="140" t="s">
        <v>28</v>
      </c>
      <c r="JW2" s="142" t="s">
        <v>22</v>
      </c>
      <c r="JX2" s="223" t="s">
        <v>25</v>
      </c>
      <c r="JY2" s="141" t="s">
        <v>26</v>
      </c>
      <c r="JZ2" s="140" t="s">
        <v>27</v>
      </c>
      <c r="KA2" s="140" t="s">
        <v>28</v>
      </c>
      <c r="KB2" s="142" t="s">
        <v>22</v>
      </c>
      <c r="KC2" s="223" t="s">
        <v>25</v>
      </c>
      <c r="KD2" s="141" t="s">
        <v>26</v>
      </c>
      <c r="KE2" s="140" t="s">
        <v>27</v>
      </c>
      <c r="KF2" s="140" t="s">
        <v>28</v>
      </c>
      <c r="KG2" s="142" t="s">
        <v>22</v>
      </c>
      <c r="KH2" s="223" t="s">
        <v>25</v>
      </c>
      <c r="KI2" s="141" t="s">
        <v>26</v>
      </c>
      <c r="KJ2" s="140" t="s">
        <v>27</v>
      </c>
      <c r="KK2" s="140" t="s">
        <v>28</v>
      </c>
      <c r="KL2" s="143" t="s">
        <v>29</v>
      </c>
      <c r="KM2" s="140" t="s">
        <v>30</v>
      </c>
      <c r="KN2" s="140" t="s">
        <v>31</v>
      </c>
      <c r="KO2" s="140" t="s">
        <v>32</v>
      </c>
      <c r="KP2" s="140" t="s">
        <v>33</v>
      </c>
      <c r="KQ2" s="140" t="s">
        <v>34</v>
      </c>
      <c r="KR2" s="140" t="s">
        <v>35</v>
      </c>
      <c r="KS2" s="149" t="s">
        <v>36</v>
      </c>
      <c r="KT2">
        <v>1</v>
      </c>
      <c r="KU2">
        <v>2</v>
      </c>
      <c r="KV2">
        <v>3</v>
      </c>
      <c r="KW2">
        <v>4</v>
      </c>
      <c r="KX2">
        <v>5</v>
      </c>
      <c r="KY2">
        <v>6</v>
      </c>
      <c r="KZ2">
        <v>7</v>
      </c>
      <c r="LA2">
        <v>8</v>
      </c>
      <c r="LB2">
        <v>9</v>
      </c>
      <c r="LC2">
        <v>10</v>
      </c>
      <c r="LD2">
        <v>11</v>
      </c>
      <c r="LE2">
        <v>12</v>
      </c>
    </row>
    <row r="3" spans="1:317" ht="43.35" customHeight="1" x14ac:dyDescent="0.25">
      <c r="A3" s="71" t="str">
        <f>IF(KEAs!A3=0,"",KEAs!A3)</f>
        <v>Flows - amount, timing, and duration of freshwater flows (surface water and/or groundwater)</v>
      </c>
      <c r="B3" s="109"/>
      <c r="C3" s="110"/>
      <c r="D3" s="244" t="str">
        <f t="shared" ref="D3:D10" si="0">IF(B3=0,"",IF(C3=0,"",INDEX(StressRankMatrix,MATCH(B3,Rating,0),MATCH(C3,Rating,0))))</f>
        <v/>
      </c>
      <c r="E3" s="111"/>
      <c r="F3" s="111"/>
      <c r="G3" s="111"/>
      <c r="H3" s="111"/>
      <c r="I3" s="111"/>
      <c r="J3" s="111"/>
      <c r="K3" s="111"/>
      <c r="L3" s="111"/>
      <c r="M3" s="111"/>
      <c r="N3" s="111"/>
      <c r="O3" s="111"/>
      <c r="P3" s="111"/>
      <c r="Q3" s="111"/>
      <c r="R3" s="111"/>
      <c r="S3" s="111"/>
      <c r="T3" s="109"/>
      <c r="U3" s="110"/>
      <c r="V3" s="244" t="str">
        <f t="shared" ref="V3:V10" si="1">IF(T3=0,"",IF(U3=0,"",INDEX(StressRankMatrix,MATCH(T3,Rating,0),MATCH(U3,Rating,0))))</f>
        <v/>
      </c>
      <c r="W3" s="111"/>
      <c r="X3" s="111"/>
      <c r="Y3" s="111"/>
      <c r="Z3" s="111"/>
      <c r="AA3" s="111"/>
      <c r="AB3" s="111"/>
      <c r="AC3" s="111"/>
      <c r="AD3" s="111"/>
      <c r="AE3" s="111"/>
      <c r="AF3" s="111"/>
      <c r="AG3" s="111"/>
      <c r="AH3" s="111"/>
      <c r="AI3" s="111"/>
      <c r="AJ3" s="111"/>
      <c r="AK3" s="111"/>
      <c r="AL3" s="109"/>
      <c r="AM3" s="110"/>
      <c r="AN3" s="244" t="str">
        <f t="shared" ref="AN3:AN10" si="2">IF(AL3=0,"",IF(AM3=0,"",INDEX(StressRankMatrix,MATCH(AL3,Rating,0),MATCH(AM3,Rating,0))))</f>
        <v/>
      </c>
      <c r="AO3" s="111"/>
      <c r="AP3" s="111"/>
      <c r="AQ3" s="111"/>
      <c r="AR3" s="111"/>
      <c r="AS3" s="111"/>
      <c r="AT3" s="111"/>
      <c r="AU3" s="111"/>
      <c r="AV3" s="111"/>
      <c r="AW3" s="111"/>
      <c r="AX3" s="111"/>
      <c r="AY3" s="111"/>
      <c r="AZ3" s="111"/>
      <c r="BA3" s="111"/>
      <c r="BB3" s="111"/>
      <c r="BC3" s="111"/>
      <c r="BD3" s="109"/>
      <c r="BE3" s="110"/>
      <c r="BF3" s="244" t="str">
        <f t="shared" ref="BF3:BF10" si="3">IF(BD3=0,"",IF(BE3=0,"",INDEX(StressRankMatrix,MATCH(BD3,Rating,0),MATCH(BE3,Rating,0))))</f>
        <v/>
      </c>
      <c r="BG3" s="111"/>
      <c r="BH3" s="111"/>
      <c r="BI3" s="111"/>
      <c r="BJ3" s="111"/>
      <c r="BK3" s="111"/>
      <c r="BL3" s="111"/>
      <c r="BM3" s="111"/>
      <c r="BN3" s="111"/>
      <c r="BO3" s="111"/>
      <c r="BP3" s="111"/>
      <c r="BQ3" s="111"/>
      <c r="BR3" s="111"/>
      <c r="BS3" s="111"/>
      <c r="BT3" s="111"/>
      <c r="BU3" s="111"/>
      <c r="BV3" s="109"/>
      <c r="BW3" s="110"/>
      <c r="BX3" s="244" t="str">
        <f t="shared" ref="BX3:BX10" si="4">IF(BV3=0,"",IF(BW3=0,"",INDEX(StressRankMatrix,MATCH(BV3,Rating,0),MATCH(BW3,Rating,0))))</f>
        <v/>
      </c>
      <c r="BY3" s="111"/>
      <c r="BZ3" s="111"/>
      <c r="CA3" s="111"/>
      <c r="CB3" s="111"/>
      <c r="CC3" s="111"/>
      <c r="CD3" s="111"/>
      <c r="CE3" s="111"/>
      <c r="CF3" s="111"/>
      <c r="CG3" s="111"/>
      <c r="CH3" s="111"/>
      <c r="CI3" s="111"/>
      <c r="CJ3" s="111"/>
      <c r="CK3" s="111"/>
      <c r="CL3" s="111"/>
      <c r="CM3" s="111"/>
      <c r="CN3" s="109"/>
      <c r="CO3" s="110"/>
      <c r="CP3" s="244" t="str">
        <f t="shared" ref="CP3:CP10" si="5">IF(CN3=0,"",IF(CO3=0,"",INDEX(StressRankMatrix,MATCH(CN3,Rating,0),MATCH(CO3,Rating,0))))</f>
        <v/>
      </c>
      <c r="CQ3" s="111"/>
      <c r="CR3" s="111"/>
      <c r="CS3" s="111"/>
      <c r="CT3" s="111"/>
      <c r="CU3" s="111"/>
      <c r="CV3" s="111"/>
      <c r="CW3" s="111"/>
      <c r="CX3" s="111"/>
      <c r="CY3" s="111"/>
      <c r="CZ3" s="111"/>
      <c r="DA3" s="111"/>
      <c r="DB3" s="111"/>
      <c r="DC3" s="111"/>
      <c r="DD3" s="111"/>
      <c r="DE3" s="111"/>
      <c r="DF3" s="109"/>
      <c r="DG3" s="110"/>
      <c r="DH3" s="244" t="str">
        <f t="shared" ref="DH3:DH10" si="6">IF(DF3=0,"",IF(DG3=0,"",INDEX(StressRankMatrix,MATCH(DF3,Rating,0),MATCH(DG3,Rating,0))))</f>
        <v/>
      </c>
      <c r="DI3" s="111"/>
      <c r="DJ3" s="111"/>
      <c r="DK3" s="111"/>
      <c r="DL3" s="111"/>
      <c r="DM3" s="111"/>
      <c r="DN3" s="111"/>
      <c r="DO3" s="111"/>
      <c r="DP3" s="111"/>
      <c r="DQ3" s="111"/>
      <c r="DR3" s="111"/>
      <c r="DS3" s="111"/>
      <c r="DT3" s="111"/>
      <c r="DU3" s="111"/>
      <c r="DV3" s="111"/>
      <c r="DW3" s="111"/>
      <c r="DX3" s="109"/>
      <c r="DY3" s="110"/>
      <c r="DZ3" s="244" t="str">
        <f t="shared" ref="DZ3:DZ10" si="7">IF(DX3=0,"",IF(DY3=0,"",INDEX(StressRankMatrix,MATCH(DX3,Rating,0),MATCH(DY3,Rating,0))))</f>
        <v/>
      </c>
      <c r="EA3" s="111"/>
      <c r="EB3" s="111"/>
      <c r="EC3" s="111"/>
      <c r="ED3" s="111"/>
      <c r="EE3" s="111"/>
      <c r="EF3" s="111"/>
      <c r="EG3" s="111"/>
      <c r="EH3" s="111"/>
      <c r="EI3" s="111"/>
      <c r="EJ3" s="111"/>
      <c r="EK3" s="111"/>
      <c r="EL3" s="111"/>
      <c r="EM3" s="111"/>
      <c r="EN3" s="111"/>
      <c r="EO3" s="111"/>
      <c r="EP3" s="109"/>
      <c r="EQ3" s="110"/>
      <c r="ER3" s="244" t="str">
        <f t="shared" ref="ER3:ER10" si="8">IF(EP3=0,"",IF(EQ3=0,"",INDEX(StressRankMatrix,MATCH(EP3,Rating,0),MATCH(EQ3,Rating,0))))</f>
        <v/>
      </c>
      <c r="ES3" s="111"/>
      <c r="ET3" s="111"/>
      <c r="EU3" s="111"/>
      <c r="EV3" s="111"/>
      <c r="EW3" s="111"/>
      <c r="EX3" s="111"/>
      <c r="EY3" s="111"/>
      <c r="EZ3" s="111"/>
      <c r="FA3" s="111"/>
      <c r="FB3" s="111"/>
      <c r="FC3" s="111"/>
      <c r="FD3" s="111"/>
      <c r="FE3" s="111"/>
      <c r="FF3" s="111"/>
      <c r="FG3" s="111"/>
      <c r="FH3" s="109"/>
      <c r="FI3" s="110"/>
      <c r="FJ3" s="244" t="str">
        <f t="shared" ref="FJ3:FJ10" si="9">IF(FH3=0,"",IF(FI3=0,"",INDEX(StressRankMatrix,MATCH(FH3,Rating,0),MATCH(FI3,Rating,0))))</f>
        <v/>
      </c>
      <c r="FK3" s="111"/>
      <c r="FL3" s="111"/>
      <c r="FM3" s="111"/>
      <c r="FN3" s="111"/>
      <c r="FO3" s="111"/>
      <c r="FP3" s="111"/>
      <c r="FQ3" s="111"/>
      <c r="FR3" s="111"/>
      <c r="FS3" s="111"/>
      <c r="FT3" s="111"/>
      <c r="FU3" s="111"/>
      <c r="FV3" s="111"/>
      <c r="FW3" s="111"/>
      <c r="FX3" s="111"/>
      <c r="FY3" s="111"/>
      <c r="FZ3" s="109"/>
      <c r="GA3" s="110"/>
      <c r="GB3" s="244" t="str">
        <f t="shared" ref="GB3:GB10" si="10">IF(FZ3=0,"",IF(GA3=0,"",INDEX(StressRankMatrix,MATCH(FZ3,Rating,0),MATCH(GA3,Rating,0))))</f>
        <v/>
      </c>
      <c r="GC3" s="111"/>
      <c r="GD3" s="111"/>
      <c r="GE3" s="111"/>
      <c r="GF3" s="111"/>
      <c r="GG3" s="111"/>
      <c r="GH3" s="111"/>
      <c r="GI3" s="111"/>
      <c r="GJ3" s="111"/>
      <c r="GK3" s="111"/>
      <c r="GL3" s="111"/>
      <c r="GM3" s="111"/>
      <c r="GN3" s="111"/>
      <c r="GO3" s="111"/>
      <c r="GP3" s="111"/>
      <c r="GQ3" s="111"/>
      <c r="GR3" s="109"/>
      <c r="GS3" s="110"/>
      <c r="GT3" s="244" t="str">
        <f t="shared" ref="GT3:GT10" si="11">IF(GR3=0,"",IF(GS3=0,"",INDEX(StressRankMatrix,MATCH(GR3,Rating,0),MATCH(GS3,Rating,0))))</f>
        <v/>
      </c>
      <c r="GU3" s="111"/>
      <c r="GV3" s="111"/>
      <c r="GW3" s="111"/>
      <c r="GX3" s="111"/>
      <c r="GY3" s="111"/>
      <c r="GZ3" s="111"/>
      <c r="HA3" s="111"/>
      <c r="HB3" s="111"/>
      <c r="HC3" s="111"/>
      <c r="HD3" s="111"/>
      <c r="HE3" s="111"/>
      <c r="HF3" s="111"/>
      <c r="HG3" s="111"/>
      <c r="HH3" s="111"/>
      <c r="HI3" s="114"/>
      <c r="IA3" s="138">
        <f>IF(B3="Poor",Scoring!$B$9,IF(B3="Fair -",Scoring!$B$8,IF(B3="Fair",Scoring!$B$7,IF(B3="Good -",Scoring!$B$6,IF(B3="Good",Scoring!$B$5,IF(B3="Very Good",Scoring!$B$4,IF(B3="",0)))))))</f>
        <v>0</v>
      </c>
      <c r="IB3" s="6">
        <f>IF(C3="Poor",Scoring!$B$9,IF(C3="Fair -",Scoring!$B$8,IF(C3="Fair",Scoring!$B$7,IF(C3="Good -",Scoring!$B$6,IF(C3="Good",Scoring!$B$5,IF(C3="Very Good",Scoring!$B$4,IF(C3="",0)))))))</f>
        <v>0</v>
      </c>
      <c r="IC3" s="139">
        <f>IF(B3="Poor",Scoring!$C$9,IF(B3="Fair -",Scoring!$C$8,IF(B3="Fair",Scoring!$C$7,IF(B3="Good -",Scoring!$C$6,IF(B3="Good",Scoring!$C$5,IF(B3="Very Good",Scoring!$C$4,IF(B3="",0)))))))</f>
        <v>0</v>
      </c>
      <c r="ID3" s="6">
        <f>IA3*IC3</f>
        <v>0</v>
      </c>
      <c r="IE3" s="6">
        <f>IB3*IC3</f>
        <v>0</v>
      </c>
      <c r="IF3" s="6"/>
      <c r="IG3" s="6"/>
      <c r="IH3" s="6"/>
      <c r="II3" s="138">
        <f>IF(T3="Poor",Scoring!$B$9,IF(T3="Fair -",Scoring!$B$8,IF(T3="Fair",Scoring!$B$7,IF(T3="Good -",Scoring!$B$6,IF(T3="Good",Scoring!$B$5,IF(T3="Very Good",Scoring!$B$4,IF(T3="",0)))))))</f>
        <v>0</v>
      </c>
      <c r="IJ3" s="6">
        <f>IF(U3="Poor",Scoring!$B$9,IF(U3="Fair -",Scoring!$B$8,IF(U3="Fair",Scoring!$B$7,IF(U3="Good -",Scoring!$B$6,IF(U3="Good",Scoring!$B$5,IF(U3="Very Good",Scoring!$B$4,IF(U3="",0)))))))</f>
        <v>0</v>
      </c>
      <c r="IK3" s="139">
        <f>IF(T3="Poor",Scoring!$C$9,IF(T3="Fair -",Scoring!$C$8,IF(T3="Fair",Scoring!$C$7,IF(T3="Good -",Scoring!$C$6,IF(T3="Good",Scoring!$C$5,IF(T3="Very Good",Scoring!$C$4,IF(T3="",0)))))))</f>
        <v>0</v>
      </c>
      <c r="IL3" s="6">
        <f>II3*IK3</f>
        <v>0</v>
      </c>
      <c r="IM3" s="6">
        <f>IJ3*IK3</f>
        <v>0</v>
      </c>
      <c r="IN3" s="138">
        <f>IF(AL3="Poor",Scoring!$B$9,IF(AL3="Fair -",Scoring!$B$8,IF(AL3="Fair",Scoring!$B$7,IF(AL3="Good -",Scoring!$B$6,IF(AL3="Good",Scoring!$B$5,IF(AL3="Very Good",Scoring!$B$4,IF(AL3="",0)))))))</f>
        <v>0</v>
      </c>
      <c r="IO3" s="6">
        <f>IF(AM3="Poor",Scoring!$B$9,IF(AM3="Fair -",Scoring!$B$8,IF(AM3="Fair",Scoring!$B$7,IF(AM3="Good -",Scoring!$B$6,IF(AM3="Good",Scoring!$B$5,IF(AM3="Very Good",Scoring!$B$4,IF(AM3="",0)))))))</f>
        <v>0</v>
      </c>
      <c r="IP3" s="139">
        <f>IF(AL3="Poor",Scoring!$C$9,IF(AL3="Fair -",Scoring!$C$8,IF(AL3="Fair",Scoring!$C$7,IF(AL3="Good -",Scoring!$C$6,IF(AL3="Good",Scoring!$C$5,IF(AL3="Very Good",Scoring!$C$4,IF(AL3="",0)))))))</f>
        <v>0</v>
      </c>
      <c r="IQ3" s="6">
        <f t="shared" ref="IQ3" si="12">IN3*IP3</f>
        <v>0</v>
      </c>
      <c r="IR3" s="6">
        <f>IO3*IP3</f>
        <v>0</v>
      </c>
      <c r="IS3" s="138">
        <f>IF(BD3="Poor",Scoring!$B$9,IF(BD3="Fair -",Scoring!$B$8,IF(BD3="Fair",Scoring!$B$7,IF(BD3="Good -",Scoring!$B$6,IF(BD3="Good",Scoring!$B$5,IF(BD3="Very Good",Scoring!$B$4,IF(BD3="",0)))))))</f>
        <v>0</v>
      </c>
      <c r="IT3" s="6">
        <f>IF(BE3="Poor",Scoring!$B$9,IF(BE3="Fair -",Scoring!$B$8,IF(BE3="Fair",Scoring!$B$7,IF(BE3="Good -",Scoring!$B$6,IF(BE3="Good",Scoring!$B$5,IF(BE3="Very Good",Scoring!$B$4,IF(BE3="",0)))))))</f>
        <v>0</v>
      </c>
      <c r="IU3" s="139">
        <f>IF(BD3="Poor",Scoring!$C$9,IF(BD3="Fair -",Scoring!$C$8,IF(BD3="Fair",Scoring!$C$7,IF(BD3="Good -",Scoring!$C$6,IF(BD3="Good",Scoring!$C$5,IF(BD3="Very Good",Scoring!$C$4,IF(BD3="",0)))))))</f>
        <v>0</v>
      </c>
      <c r="IV3" s="6">
        <f t="shared" ref="IV3" si="13">IS3*IU3</f>
        <v>0</v>
      </c>
      <c r="IW3" s="6">
        <f>IT3*IU3</f>
        <v>0</v>
      </c>
      <c r="IX3" s="138">
        <f>IF(BV3="Poor",Scoring!$B$9,IF(BV3="Fair -",Scoring!$B$8,IF(BV3="Fair",Scoring!$B$7,IF(BV3="Good -",Scoring!$B$6,IF(BV3="Good",Scoring!$B$5,IF(BV3="Very Good",Scoring!$B$4,IF(BV3="",0)))))))</f>
        <v>0</v>
      </c>
      <c r="IY3" s="6">
        <f>IF(BW3="Poor",Scoring!$B$9,IF(BW3="Fair -",Scoring!$B$8,IF(BW3="Fair",Scoring!$B$7,IF(BW3="Good -",Scoring!$B$6,IF(BW3="Good",Scoring!$B$5,IF(BW3="Very Good",Scoring!$B$4,IF(BW3="",0)))))))</f>
        <v>0</v>
      </c>
      <c r="IZ3" s="139">
        <f>IF(BV3="Poor",Scoring!$C$9,IF(BV3="Fair -",Scoring!$C$8,IF(BV3="Fair",Scoring!$C$7,IF(BV3="Good -",Scoring!$C$6,IF(BV3="Good",Scoring!$C$5,IF(BV3="Very Good",Scoring!$C$4,IF(BV3="",0)))))))</f>
        <v>0</v>
      </c>
      <c r="JA3" s="6">
        <f t="shared" ref="JA3" si="14">IX3*IZ3</f>
        <v>0</v>
      </c>
      <c r="JB3" s="6">
        <f>IY3*IZ3</f>
        <v>0</v>
      </c>
      <c r="JC3" s="138">
        <f>IF(CN3="Poor",Scoring!$B$9,IF(CN3="Fair -",Scoring!$B$8,IF(CN3="Fair",Scoring!$B$7,IF(CN3="Good -",Scoring!$B$6,IF(CN3="Good",Scoring!$B$5,IF(CN3="Very Good",Scoring!$B$4,IF(CN3="",0)))))))</f>
        <v>0</v>
      </c>
      <c r="JD3" s="6">
        <f>IF(CO3="Poor",Scoring!$B$9,IF(CO3="Fair -",Scoring!$B$8,IF(CO3="Fair",Scoring!$B$7,IF(CO3="Good -",Scoring!$B$6,IF(CO3="Good",Scoring!$B$5,IF(CO3="Very Good",Scoring!$B$4,IF(CO3="",0)))))))</f>
        <v>0</v>
      </c>
      <c r="JE3" s="139">
        <f>IF(CN3="Poor",Scoring!$C$9,IF(CN3="Fair -",Scoring!$C$8,IF(CN3="Fair",Scoring!$C$7,IF(CN3="Good -",Scoring!$C$6,IF(CN3="Good",Scoring!$C$5,IF(CN3="Very Good",Scoring!$C$4,IF(CN3="",0)))))))</f>
        <v>0</v>
      </c>
      <c r="JF3" s="6">
        <f t="shared" ref="JF3" si="15">JC3*JE3</f>
        <v>0</v>
      </c>
      <c r="JG3" s="6">
        <f>JD3*JE3</f>
        <v>0</v>
      </c>
      <c r="JH3" s="138">
        <f>IF(DF3="Poor",Scoring!$B$9,IF(DF3="Fair -",Scoring!$B$8,IF(DF3="Fair",Scoring!$B$7,IF(DF3="Good -",Scoring!$B$6,IF(DF3="Good",Scoring!$B$5,IF(DF3="Very Good",Scoring!$B$4,IF(DF3="",0)))))))</f>
        <v>0</v>
      </c>
      <c r="JI3" s="6">
        <f>IF(DG3="Poor",Scoring!$B$9,IF(DG3="Fair -",Scoring!$B$8,IF(DG3="Fair",Scoring!$B$7,IF(DG3="Good -",Scoring!$B$6,IF(DG3="Good",Scoring!$B$5,IF(DG3="Very Good",Scoring!$B$4,IF(DG3="",0)))))))</f>
        <v>0</v>
      </c>
      <c r="JJ3" s="139">
        <f>IF(DF3="Poor",Scoring!$C$9,IF(DF3="Fair -",Scoring!$C$8,IF(DF3="Fair",Scoring!$C$7,IF(DF3="Good -",Scoring!$C$6,IF(DF3="Good",Scoring!$C$5,IF(DF3="Very Good",Scoring!$C$4,IF(DF3="",0)))))))</f>
        <v>0</v>
      </c>
      <c r="JK3" s="6">
        <f t="shared" ref="JK3" si="16">JH3*JJ3</f>
        <v>0</v>
      </c>
      <c r="JL3" s="6">
        <f>JI3*JJ3</f>
        <v>0</v>
      </c>
      <c r="JM3" s="138">
        <f>IF(DX3="Poor",Scoring!$B$9,IF(DX3="Fair -",Scoring!$B$8,IF(DX3="Fair",Scoring!$B$7,IF(DX3="Good -",Scoring!$B$6,IF(DX3="Good",Scoring!$B$5,IF(DX3="Very Good",Scoring!$B$4,IF(DX3="",0)))))))</f>
        <v>0</v>
      </c>
      <c r="JN3" s="6">
        <f>IF(DY3="Poor",Scoring!$B$9,IF(DY3="Fair -",Scoring!$B$8,IF(DY3="Fair",Scoring!$B$7,IF(DY3="Good -",Scoring!$B$6,IF(DY3="Good",Scoring!$B$5,IF(DY3="Very Good",Scoring!$B$4,IF(DY3="",0)))))))</f>
        <v>0</v>
      </c>
      <c r="JO3" s="139">
        <f>IF(DX3="Poor",Scoring!$C$9,IF(DX3="Fair -",Scoring!$C$8,IF(DX3="Fair",Scoring!$C$7,IF(DX3="Good -",Scoring!$C$6,IF(DX3="Good",Scoring!$C$5,IF(DX3="Very Good",Scoring!$C$4,IF(DX3="",0)))))))</f>
        <v>0</v>
      </c>
      <c r="JP3" s="6">
        <f t="shared" ref="JP3" si="17">JM3*JO3</f>
        <v>0</v>
      </c>
      <c r="JQ3" s="6">
        <f>JN3*JO3</f>
        <v>0</v>
      </c>
      <c r="JR3" s="138">
        <f>IF(EP3="Poor",Scoring!$B$9,IF(EP3="Fair -",Scoring!$B$8,IF(EP3="Fair",Scoring!$B$7,IF(EP3="Good -",Scoring!$B$6,IF(EP3="Good",Scoring!$B$5,IF(EP3="Very Good",Scoring!$B$4,IF(EP3="",0)))))))</f>
        <v>0</v>
      </c>
      <c r="JS3" s="6">
        <f>IF(EQ3="Poor",Scoring!$B$9,IF(EQ3="Fair -",Scoring!$B$8,IF(EQ3="Fair",Scoring!$B$7,IF(EQ3="Good -",Scoring!$B$6,IF(EQ3="Good",Scoring!$B$5,IF(EQ3="Very Good",Scoring!$B$4,IF(EQ3="",0)))))))</f>
        <v>0</v>
      </c>
      <c r="JT3" s="139">
        <f>IF(EP3="Poor",Scoring!$C$9,IF(EP3="Fair -",Scoring!$C$8,IF(EP3="Fair",Scoring!$C$7,IF(EP3="Good -",Scoring!$C$6,IF(EP3="Good",Scoring!$C$5,IF(EP3="Very Good",Scoring!$C$4,IF(EP3="",0)))))))</f>
        <v>0</v>
      </c>
      <c r="JU3" s="6">
        <f t="shared" ref="JU3" si="18">JR3*JT3</f>
        <v>0</v>
      </c>
      <c r="JV3" s="6">
        <f>JS3*JT3</f>
        <v>0</v>
      </c>
      <c r="JW3" s="138">
        <f>IF(FH3="Poor",Scoring!$B$9,IF(FH3="Fair -",Scoring!$B$8,IF(FH3="Fair",Scoring!$B$7,IF(FH3="Good -",Scoring!$B$6,IF(FH3="Good",Scoring!$B$5,IF(FH3="Very Good",Scoring!$B$4,IF(FH3="",0)))))))</f>
        <v>0</v>
      </c>
      <c r="JX3" s="6">
        <f>IF(FI3="Poor",Scoring!$B$9,IF(FI3="Fair -",Scoring!$B$8,IF(FI3="Fair",Scoring!$B$7,IF(FI3="Good -",Scoring!$B$6,IF(FI3="Good",Scoring!$B$5,IF(FI3="Very Good",Scoring!$B$4,IF(FI3="",0)))))))</f>
        <v>0</v>
      </c>
      <c r="JY3" s="139">
        <f>IF(FH3="Poor",Scoring!$C$9,IF(FH3="Fair -",Scoring!$C$8,IF(FH3="Fair",Scoring!$C$7,IF(FH3="Good -",Scoring!$C$6,IF(FH3="Good",Scoring!$C$5,IF(FH3="Very Good",Scoring!$C$4,IF(FH3="",0)))))))</f>
        <v>0</v>
      </c>
      <c r="JZ3" s="6">
        <f t="shared" ref="JZ3" si="19">JW3*JY3</f>
        <v>0</v>
      </c>
      <c r="KA3" s="6">
        <f>JX3*JY3</f>
        <v>0</v>
      </c>
      <c r="KB3" s="138">
        <f>IF(FZ3="Poor",Scoring!$B$9,IF(FZ3="Fair -",Scoring!$B$8,IF(FZ3="Fair",Scoring!$B$7,IF(FZ3="Good -",Scoring!$B$6,IF(FZ3="Good",Scoring!$B$5,IF(FZ3="Very Good",Scoring!$B$4,IF(FZ3="",0)))))))</f>
        <v>0</v>
      </c>
      <c r="KC3" s="6">
        <f>IF(GA3="Poor",Scoring!$B$9,IF(GA3="Fair -",Scoring!$B$8,IF(GA3="Fair",Scoring!$B$7,IF(GA3="Good -",Scoring!$B$6,IF(GA3="Good",Scoring!$B$5,IF(GA3="Very Good",Scoring!$B$4,IF(GA3="",0)))))))</f>
        <v>0</v>
      </c>
      <c r="KD3" s="139">
        <f>IF(FZ3="Poor",Scoring!$C$9,IF(FZ3="Fair -",Scoring!$C$8,IF(FZ3="Fair",Scoring!$C$7,IF(FZ3="Good -",Scoring!$C$6,IF(FZ3="Good",Scoring!$C$5,IF(FZ3="Very Good",Scoring!$C$4,IF(FZ3="",0)))))))</f>
        <v>0</v>
      </c>
      <c r="KE3" s="6">
        <f t="shared" ref="KE3" si="20">KB3*KD3</f>
        <v>0</v>
      </c>
      <c r="KF3" s="6">
        <f>KC3*KD3</f>
        <v>0</v>
      </c>
      <c r="KG3" s="138">
        <f>IF(GR3="Poor",Scoring!$B$9,IF(GR3="Fair -",Scoring!$B$8,IF(GR3="Fair",Scoring!$B$7,IF(GR3="Good -",Scoring!$B$6,IF(GR3="Good",Scoring!$B$5,IF(GR3="Very Good",Scoring!$B$4,IF(GR3="",0)))))))</f>
        <v>0</v>
      </c>
      <c r="KH3" s="6">
        <f>IF(GS3="Poor",Scoring!$B$9,IF(GS3="Fair -",Scoring!$B$8,IF(GS3="Fair",Scoring!$B$7,IF(GS3="Good -",Scoring!$B$6,IF(GS3="Good",Scoring!$B$5,IF(GS3="Very Good",Scoring!$B$4,IF(GS3="",0)))))))</f>
        <v>0</v>
      </c>
      <c r="KI3" s="139">
        <f>IF(GR3="Poor",Scoring!$C$9,IF(GR3="Fair -",Scoring!$C$8,IF(GR3="Fair",Scoring!$C$7,IF(GR3="Good -",Scoring!$C$6,IF(GR3="Good",Scoring!$C$5,IF(GR3="Very Good",Scoring!$C$4,IF(GR3="",0)))))))</f>
        <v>0</v>
      </c>
      <c r="KJ3" s="6">
        <f t="shared" ref="KJ3" si="21">KG3*KI3</f>
        <v>0</v>
      </c>
      <c r="KK3" s="6">
        <f>KH3*KI3</f>
        <v>0</v>
      </c>
      <c r="KL3" s="138">
        <f>ID3+IL3+IQ3+IV3+JA3+JF3+JK3+JP3+JU3+JZ3+KE3+KJ3</f>
        <v>0</v>
      </c>
      <c r="KM3">
        <f>IE3+IM3+IR3+IW3+JB3+JG3+JL3+JQ3+JV3+KA3+KF3+KK3</f>
        <v>0</v>
      </c>
      <c r="KN3">
        <f t="shared" ref="KN3:KN9" si="22">IC3+IK3+IP3+IU3+IZ3+JE3+JJ3+JO3+JT3+JY3+KD3+KI3</f>
        <v>0</v>
      </c>
      <c r="KO3" s="59" t="str">
        <f>IF(KL3=0,"",KL3/KN3)</f>
        <v/>
      </c>
      <c r="KP3" s="59" t="str">
        <f>IF(KM3=0,"",KM3/KN3)</f>
        <v/>
      </c>
      <c r="KQ3" s="147" t="str">
        <f>IF(KO3="","",IF(KO3&gt;=Scoring!$E$4,Scoring!$A$4,IF(KO3&gt;=Scoring!$E$5,Scoring!$A$5,IF(KO3&gt;=Scoring!$E$6,Scoring!$A$6,IF(KO3&gt;=Scoring!$E$7,Scoring!$A$7,IF(KO3&gt;=Scoring!$E$8,Scoring!$A$8,IF(KO3&gt;=Scoring!$E$9,Scoring!$A$9)))))))</f>
        <v/>
      </c>
      <c r="KR3" s="147" t="str">
        <f>IF(KP3="","",IF(KP3&gt;=Scoring!$E$4,Scoring!$A$4,IF(KP3&gt;=Scoring!$E$5,Scoring!$A$5,IF(KP3&gt;=Scoring!$E$6,Scoring!$A$6,IF(KP3&gt;=Scoring!$E$7,Scoring!$A$7,IF(KP3&gt;=Scoring!$E$8,Scoring!$A$8,IF(KP3&gt;=Scoring!$E$9,Scoring!$A$9)))))))</f>
        <v/>
      </c>
      <c r="KS3" s="150">
        <f>SUM(KT3:LE3)</f>
        <v>0</v>
      </c>
      <c r="KT3">
        <f>COUNTIF(ID3,"&lt;&gt;0")</f>
        <v>0</v>
      </c>
      <c r="KU3">
        <f>COUNTIF(IL3,"&lt;&gt;0")</f>
        <v>0</v>
      </c>
      <c r="KV3">
        <f>COUNTIF(IQ3,"&lt;&gt;0")</f>
        <v>0</v>
      </c>
      <c r="KW3">
        <f>COUNTIF(IV3,"&lt;&gt;0")</f>
        <v>0</v>
      </c>
      <c r="KX3">
        <f>COUNTIF(JA3,"&lt;&gt;0")</f>
        <v>0</v>
      </c>
      <c r="KY3">
        <f>COUNTIF(JF3,"&lt;&gt;0")</f>
        <v>0</v>
      </c>
      <c r="KZ3">
        <f>COUNTIF(JK3,"&lt;&gt;0")</f>
        <v>0</v>
      </c>
      <c r="LA3">
        <f>COUNTIF(JP3,"&lt;&gt;0")</f>
        <v>0</v>
      </c>
      <c r="LB3">
        <f>COUNTIF(JU3,"&lt;&gt;0")</f>
        <v>0</v>
      </c>
      <c r="LC3">
        <f>COUNTIF(JZ3,"&lt;&gt;0")</f>
        <v>0</v>
      </c>
      <c r="LD3">
        <f>COUNTIF(KE3,"&lt;&gt;0")</f>
        <v>0</v>
      </c>
      <c r="LE3">
        <f>COUNTIF(KJ3,"&lt;&gt;0")</f>
        <v>0</v>
      </c>
    </row>
    <row r="4" spans="1:317" ht="36.6" customHeight="1" x14ac:dyDescent="0.25">
      <c r="A4" s="71" t="str">
        <f>IF(KEAs!A4=0,"",KEAs!A4)</f>
        <v>KEA 2</v>
      </c>
      <c r="B4" s="109"/>
      <c r="C4" s="110"/>
      <c r="D4" s="244" t="str">
        <f t="shared" si="0"/>
        <v/>
      </c>
      <c r="E4" s="111"/>
      <c r="F4" s="111"/>
      <c r="G4" s="111"/>
      <c r="H4" s="111"/>
      <c r="I4" s="111"/>
      <c r="J4" s="111"/>
      <c r="K4" s="111"/>
      <c r="L4" s="111"/>
      <c r="M4" s="111"/>
      <c r="N4" s="111"/>
      <c r="O4" s="111"/>
      <c r="P4" s="111"/>
      <c r="Q4" s="111"/>
      <c r="R4" s="111"/>
      <c r="S4" s="111"/>
      <c r="T4" s="109"/>
      <c r="U4" s="110"/>
      <c r="V4" s="244" t="str">
        <f t="shared" si="1"/>
        <v/>
      </c>
      <c r="W4" s="111"/>
      <c r="X4" s="111"/>
      <c r="Y4" s="111"/>
      <c r="Z4" s="111"/>
      <c r="AA4" s="111"/>
      <c r="AB4" s="111"/>
      <c r="AC4" s="111"/>
      <c r="AD4" s="111"/>
      <c r="AE4" s="111"/>
      <c r="AF4" s="111"/>
      <c r="AG4" s="111"/>
      <c r="AH4" s="111"/>
      <c r="AI4" s="111"/>
      <c r="AJ4" s="111"/>
      <c r="AK4" s="111"/>
      <c r="AL4" s="109"/>
      <c r="AM4" s="110"/>
      <c r="AN4" s="244" t="str">
        <f t="shared" si="2"/>
        <v/>
      </c>
      <c r="AO4" s="111"/>
      <c r="AP4" s="111"/>
      <c r="AQ4" s="111"/>
      <c r="AR4" s="111"/>
      <c r="AS4" s="111"/>
      <c r="AT4" s="111"/>
      <c r="AU4" s="111"/>
      <c r="AV4" s="111"/>
      <c r="AW4" s="111"/>
      <c r="AX4" s="111"/>
      <c r="AY4" s="111"/>
      <c r="AZ4" s="111"/>
      <c r="BA4" s="111"/>
      <c r="BB4" s="111"/>
      <c r="BC4" s="111"/>
      <c r="BD4" s="109"/>
      <c r="BE4" s="110"/>
      <c r="BF4" s="244" t="str">
        <f t="shared" si="3"/>
        <v/>
      </c>
      <c r="BG4" s="111"/>
      <c r="BH4" s="111"/>
      <c r="BI4" s="111"/>
      <c r="BJ4" s="111"/>
      <c r="BK4" s="111"/>
      <c r="BL4" s="111"/>
      <c r="BM4" s="111"/>
      <c r="BN4" s="111"/>
      <c r="BO4" s="111"/>
      <c r="BP4" s="111"/>
      <c r="BQ4" s="111"/>
      <c r="BR4" s="111"/>
      <c r="BS4" s="111"/>
      <c r="BT4" s="111"/>
      <c r="BU4" s="111"/>
      <c r="BV4" s="109"/>
      <c r="BW4" s="110"/>
      <c r="BX4" s="244" t="str">
        <f t="shared" si="4"/>
        <v/>
      </c>
      <c r="BY4" s="111"/>
      <c r="BZ4" s="111"/>
      <c r="CA4" s="111"/>
      <c r="CB4" s="111"/>
      <c r="CC4" s="111"/>
      <c r="CD4" s="111"/>
      <c r="CE4" s="111"/>
      <c r="CF4" s="111"/>
      <c r="CG4" s="111"/>
      <c r="CH4" s="111"/>
      <c r="CI4" s="111"/>
      <c r="CJ4" s="111"/>
      <c r="CK4" s="111"/>
      <c r="CL4" s="111"/>
      <c r="CM4" s="111"/>
      <c r="CN4" s="109"/>
      <c r="CO4" s="110"/>
      <c r="CP4" s="244" t="str">
        <f t="shared" si="5"/>
        <v/>
      </c>
      <c r="CQ4" s="111"/>
      <c r="CR4" s="111"/>
      <c r="CS4" s="111"/>
      <c r="CT4" s="111"/>
      <c r="CU4" s="111"/>
      <c r="CV4" s="111"/>
      <c r="CW4" s="111"/>
      <c r="CX4" s="111"/>
      <c r="CY4" s="111"/>
      <c r="CZ4" s="111"/>
      <c r="DA4" s="111"/>
      <c r="DB4" s="111"/>
      <c r="DC4" s="111"/>
      <c r="DD4" s="111"/>
      <c r="DE4" s="111"/>
      <c r="DF4" s="109"/>
      <c r="DG4" s="110"/>
      <c r="DH4" s="244" t="str">
        <f t="shared" si="6"/>
        <v/>
      </c>
      <c r="DI4" s="111"/>
      <c r="DJ4" s="111"/>
      <c r="DK4" s="111"/>
      <c r="DL4" s="111"/>
      <c r="DM4" s="111"/>
      <c r="DN4" s="111"/>
      <c r="DO4" s="111"/>
      <c r="DP4" s="111"/>
      <c r="DQ4" s="111"/>
      <c r="DR4" s="111"/>
      <c r="DS4" s="111"/>
      <c r="DT4" s="111"/>
      <c r="DU4" s="111"/>
      <c r="DV4" s="111"/>
      <c r="DW4" s="111"/>
      <c r="DX4" s="109"/>
      <c r="DY4" s="110"/>
      <c r="DZ4" s="244" t="str">
        <f t="shared" si="7"/>
        <v/>
      </c>
      <c r="EA4" s="111"/>
      <c r="EB4" s="111"/>
      <c r="EC4" s="111"/>
      <c r="ED4" s="111"/>
      <c r="EE4" s="111"/>
      <c r="EF4" s="111"/>
      <c r="EG4" s="111"/>
      <c r="EH4" s="111"/>
      <c r="EI4" s="111"/>
      <c r="EJ4" s="111"/>
      <c r="EK4" s="111"/>
      <c r="EL4" s="111"/>
      <c r="EM4" s="111"/>
      <c r="EN4" s="111"/>
      <c r="EO4" s="111"/>
      <c r="EP4" s="109"/>
      <c r="EQ4" s="110"/>
      <c r="ER4" s="244" t="str">
        <f t="shared" si="8"/>
        <v/>
      </c>
      <c r="ES4" s="111"/>
      <c r="ET4" s="111"/>
      <c r="EU4" s="111"/>
      <c r="EV4" s="111"/>
      <c r="EW4" s="111"/>
      <c r="EX4" s="111"/>
      <c r="EY4" s="111"/>
      <c r="EZ4" s="111"/>
      <c r="FA4" s="111"/>
      <c r="FB4" s="111"/>
      <c r="FC4" s="111"/>
      <c r="FD4" s="111"/>
      <c r="FE4" s="111"/>
      <c r="FF4" s="111"/>
      <c r="FG4" s="111"/>
      <c r="FH4" s="109"/>
      <c r="FI4" s="110"/>
      <c r="FJ4" s="244" t="str">
        <f t="shared" si="9"/>
        <v/>
      </c>
      <c r="FK4" s="111"/>
      <c r="FL4" s="111"/>
      <c r="FM4" s="111"/>
      <c r="FN4" s="111"/>
      <c r="FO4" s="111"/>
      <c r="FP4" s="111"/>
      <c r="FQ4" s="111"/>
      <c r="FR4" s="111"/>
      <c r="FS4" s="111"/>
      <c r="FT4" s="111"/>
      <c r="FU4" s="111"/>
      <c r="FV4" s="111"/>
      <c r="FW4" s="111"/>
      <c r="FX4" s="111"/>
      <c r="FY4" s="111"/>
      <c r="FZ4" s="109"/>
      <c r="GA4" s="110"/>
      <c r="GB4" s="244" t="str">
        <f t="shared" si="10"/>
        <v/>
      </c>
      <c r="GC4" s="111"/>
      <c r="GD4" s="111"/>
      <c r="GE4" s="111"/>
      <c r="GF4" s="111"/>
      <c r="GG4" s="111"/>
      <c r="GH4" s="111"/>
      <c r="GI4" s="111"/>
      <c r="GJ4" s="111"/>
      <c r="GK4" s="111"/>
      <c r="GL4" s="111"/>
      <c r="GM4" s="111"/>
      <c r="GN4" s="111"/>
      <c r="GO4" s="111"/>
      <c r="GP4" s="111"/>
      <c r="GQ4" s="111"/>
      <c r="GR4" s="109"/>
      <c r="GS4" s="110"/>
      <c r="GT4" s="244" t="str">
        <f t="shared" si="11"/>
        <v/>
      </c>
      <c r="GU4" s="111"/>
      <c r="GV4" s="111"/>
      <c r="GW4" s="111"/>
      <c r="GX4" s="111"/>
      <c r="GY4" s="111"/>
      <c r="GZ4" s="111"/>
      <c r="HA4" s="111"/>
      <c r="HB4" s="111"/>
      <c r="HC4" s="111"/>
      <c r="HD4" s="111"/>
      <c r="HE4" s="111"/>
      <c r="HF4" s="111"/>
      <c r="HG4" s="111"/>
      <c r="HH4" s="111"/>
      <c r="HI4" s="114"/>
      <c r="IA4" s="138">
        <f>IF(B4="Poor",Scoring!$B$9,IF(B4="Fair -",Scoring!$B$8,IF(B4="Fair",Scoring!$B$7,IF(B4="Good -",Scoring!$B$6,IF(B4="Good",Scoring!$B$5,IF(B4="Very Good",Scoring!$B$4,IF(B4="",0)))))))</f>
        <v>0</v>
      </c>
      <c r="IB4" s="6">
        <f>IF(C4="Poor",Scoring!$B$9,IF(C4="Fair -",Scoring!$B$8,IF(C4="Fair",Scoring!$B$7,IF(C4="Good -",Scoring!$B$6,IF(C4="Good",Scoring!$B$5,IF(C4="Very Good",Scoring!$B$4,IF(C4="",0)))))))</f>
        <v>0</v>
      </c>
      <c r="IC4" s="139">
        <f>IF(B4="Poor",Scoring!$C$9,IF(B4="Fair -",Scoring!$C$8,IF(B4="Fair",Scoring!$C$7,IF(B4="Good -",Scoring!$C$6,IF(B4="Good",Scoring!$C$5,IF(B4="Very Good",Scoring!$C$4,IF(B4="",0)))))))</f>
        <v>0</v>
      </c>
      <c r="ID4" s="6">
        <f t="shared" ref="ID4:ID10" si="23">IA4*IC4</f>
        <v>0</v>
      </c>
      <c r="IE4" s="6">
        <f t="shared" ref="IE4:IE10" si="24">IB4*IC4</f>
        <v>0</v>
      </c>
      <c r="IF4" s="6"/>
      <c r="IG4" s="6"/>
      <c r="IH4" s="6"/>
      <c r="II4" s="138">
        <f>IF(T4="Poor",Scoring!$B$9,IF(T4="Fair -",Scoring!$B$8,IF(T4="Fair",Scoring!$B$7,IF(T4="Good -",Scoring!$B$6,IF(T4="Good",Scoring!$B$5,IF(T4="Very Good",Scoring!$B$4,IF(T4="",0)))))))</f>
        <v>0</v>
      </c>
      <c r="IJ4" s="6">
        <f>IF(U4="Poor",Scoring!$B$9,IF(U4="Fair -",Scoring!$B$8,IF(U4="Fair",Scoring!$B$7,IF(U4="Good -",Scoring!$B$6,IF(U4="Good",Scoring!$B$5,IF(U4="Very Good",Scoring!$B$4,IF(U4="",0)))))))</f>
        <v>0</v>
      </c>
      <c r="IK4" s="139">
        <f>IF(T4="Poor",Scoring!$C$9,IF(T4="Fair -",Scoring!$C$8,IF(T4="Fair",Scoring!$C$7,IF(T4="Good -",Scoring!$C$6,IF(T4="Good",Scoring!$C$5,IF(T4="Very Good",Scoring!$C$4,IF(T4="",0)))))))</f>
        <v>0</v>
      </c>
      <c r="IL4" s="6">
        <f t="shared" ref="IL4:IL10" si="25">II4*IK4</f>
        <v>0</v>
      </c>
      <c r="IM4" s="6">
        <f t="shared" ref="IM4:IM10" si="26">IJ4*IK4</f>
        <v>0</v>
      </c>
      <c r="IN4" s="138">
        <f>IF(AL4="Poor",Scoring!$B$9,IF(AL4="Fair -",Scoring!$B$8,IF(AL4="Fair",Scoring!$B$7,IF(AL4="Good -",Scoring!$B$6,IF(AL4="Good",Scoring!$B$5,IF(AL4="Very Good",Scoring!$B$4,IF(AL4="",0)))))))</f>
        <v>0</v>
      </c>
      <c r="IO4" s="6">
        <f>IF(AM4="Poor",Scoring!$B$9,IF(AM4="Fair -",Scoring!$B$8,IF(AM4="Fair",Scoring!$B$7,IF(AM4="Good -",Scoring!$B$6,IF(AM4="Good",Scoring!$B$5,IF(AM4="Very Good",Scoring!$B$4,IF(AM4="",0)))))))</f>
        <v>0</v>
      </c>
      <c r="IP4" s="139">
        <f>IF(AL4="Poor",Scoring!$C$9,IF(AL4="Fair -",Scoring!$C$8,IF(AL4="Fair",Scoring!$C$7,IF(AL4="Good -",Scoring!$C$6,IF(AL4="Good",Scoring!$C$5,IF(AL4="Very Good",Scoring!$C$4,IF(AL4="",0)))))))</f>
        <v>0</v>
      </c>
      <c r="IQ4" s="6">
        <f t="shared" ref="IQ4:IQ10" si="27">IN4*IP4</f>
        <v>0</v>
      </c>
      <c r="IR4" s="6">
        <f t="shared" ref="IR4:IR10" si="28">IO4*IP4</f>
        <v>0</v>
      </c>
      <c r="IS4" s="138">
        <f>IF(BD4="Poor",Scoring!$B$9,IF(BD4="Fair -",Scoring!$B$8,IF(BD4="Fair",Scoring!$B$7,IF(BD4="Good -",Scoring!$B$6,IF(BD4="Good",Scoring!$B$5,IF(BD4="Very Good",Scoring!$B$4,IF(BD4="",0)))))))</f>
        <v>0</v>
      </c>
      <c r="IT4" s="6">
        <f>IF(BE4="Poor",Scoring!$B$9,IF(BE4="Fair -",Scoring!$B$8,IF(BE4="Fair",Scoring!$B$7,IF(BE4="Good -",Scoring!$B$6,IF(BE4="Good",Scoring!$B$5,IF(BE4="Very Good",Scoring!$B$4,IF(BE4="",0)))))))</f>
        <v>0</v>
      </c>
      <c r="IU4" s="139">
        <f>IF(BD4="Poor",Scoring!$C$9,IF(BD4="Fair -",Scoring!$C$8,IF(BD4="Fair",Scoring!$C$7,IF(BD4="Good -",Scoring!$C$6,IF(BD4="Good",Scoring!$C$5,IF(BD4="Very Good",Scoring!$C$4,IF(BD4="",0)))))))</f>
        <v>0</v>
      </c>
      <c r="IV4" s="6">
        <f t="shared" ref="IV4:IV10" si="29">IS4*IU4</f>
        <v>0</v>
      </c>
      <c r="IW4" s="6">
        <f t="shared" ref="IW4:IW10" si="30">IT4*IU4</f>
        <v>0</v>
      </c>
      <c r="IX4" s="138">
        <f>IF(BV4="Poor",Scoring!$B$9,IF(BV4="Fair -",Scoring!$B$8,IF(BV4="Fair",Scoring!$B$7,IF(BV4="Good -",Scoring!$B$6,IF(BV4="Good",Scoring!$B$5,IF(BV4="Very Good",Scoring!$B$4,IF(BV4="",0)))))))</f>
        <v>0</v>
      </c>
      <c r="IY4" s="6">
        <f>IF(BW4="Poor",Scoring!$B$9,IF(BW4="Fair -",Scoring!$B$8,IF(BW4="Fair",Scoring!$B$7,IF(BW4="Good -",Scoring!$B$6,IF(BW4="Good",Scoring!$B$5,IF(BW4="Very Good",Scoring!$B$4,IF(BW4="",0)))))))</f>
        <v>0</v>
      </c>
      <c r="IZ4" s="139">
        <f>IF(BV4="Poor",Scoring!$C$9,IF(BV4="Fair -",Scoring!$C$8,IF(BV4="Fair",Scoring!$C$7,IF(BV4="Good -",Scoring!$C$6,IF(BV4="Good",Scoring!$C$5,IF(BV4="Very Good",Scoring!$C$4,IF(BV4="",0)))))))</f>
        <v>0</v>
      </c>
      <c r="JA4" s="6">
        <f t="shared" ref="JA4:JA10" si="31">IX4*IZ4</f>
        <v>0</v>
      </c>
      <c r="JB4" s="6">
        <f t="shared" ref="JB4:JB10" si="32">IY4*IZ4</f>
        <v>0</v>
      </c>
      <c r="JC4" s="138">
        <f>IF(CN4="Poor",Scoring!$B$9,IF(CN4="Fair -",Scoring!$B$8,IF(CN4="Fair",Scoring!$B$7,IF(CN4="Good -",Scoring!$B$6,IF(CN4="Good",Scoring!$B$5,IF(CN4="Very Good",Scoring!$B$4,IF(CN4="",0)))))))</f>
        <v>0</v>
      </c>
      <c r="JD4" s="6">
        <f>IF(CO4="Poor",Scoring!$B$9,IF(CO4="Fair -",Scoring!$B$8,IF(CO4="Fair",Scoring!$B$7,IF(CO4="Good -",Scoring!$B$6,IF(CO4="Good",Scoring!$B$5,IF(CO4="Very Good",Scoring!$B$4,IF(CO4="",0)))))))</f>
        <v>0</v>
      </c>
      <c r="JE4" s="139">
        <f>IF(CN4="Poor",Scoring!$C$9,IF(CN4="Fair -",Scoring!$C$8,IF(CN4="Fair",Scoring!$C$7,IF(CN4="Good -",Scoring!$C$6,IF(CN4="Good",Scoring!$C$5,IF(CN4="Very Good",Scoring!$C$4,IF(CN4="",0)))))))</f>
        <v>0</v>
      </c>
      <c r="JF4" s="6">
        <f t="shared" ref="JF4:JF10" si="33">JC4*JE4</f>
        <v>0</v>
      </c>
      <c r="JG4" s="6">
        <f t="shared" ref="JG4:JG10" si="34">JD4*JE4</f>
        <v>0</v>
      </c>
      <c r="JH4" s="138">
        <f>IF(DF4="Poor",Scoring!$B$9,IF(DF4="Fair -",Scoring!$B$8,IF(DF4="Fair",Scoring!$B$7,IF(DF4="Good -",Scoring!$B$6,IF(DF4="Good",Scoring!$B$5,IF(DF4="Very Good",Scoring!$B$4,IF(DF4="",0)))))))</f>
        <v>0</v>
      </c>
      <c r="JI4" s="6">
        <f>IF(DG4="Poor",Scoring!$B$9,IF(DG4="Fair -",Scoring!$B$8,IF(DG4="Fair",Scoring!$B$7,IF(DG4="Good -",Scoring!$B$6,IF(DG4="Good",Scoring!$B$5,IF(DG4="Very Good",Scoring!$B$4,IF(DG4="",0)))))))</f>
        <v>0</v>
      </c>
      <c r="JJ4" s="139">
        <f>IF(DF4="Poor",Scoring!$C$9,IF(DF4="Fair -",Scoring!$C$8,IF(DF4="Fair",Scoring!$C$7,IF(DF4="Good -",Scoring!$C$6,IF(DF4="Good",Scoring!$C$5,IF(DF4="Very Good",Scoring!$C$4,IF(DF4="",0)))))))</f>
        <v>0</v>
      </c>
      <c r="JK4" s="6">
        <f t="shared" ref="JK4:JK10" si="35">JH4*JJ4</f>
        <v>0</v>
      </c>
      <c r="JL4" s="6">
        <f t="shared" ref="JL4:JL10" si="36">JI4*JJ4</f>
        <v>0</v>
      </c>
      <c r="JM4" s="138">
        <f>IF(DX4="Poor",Scoring!$B$9,IF(DX4="Fair -",Scoring!$B$8,IF(DX4="Fair",Scoring!$B$7,IF(DX4="Good -",Scoring!$B$6,IF(DX4="Good",Scoring!$B$5,IF(DX4="Very Good",Scoring!$B$4,IF(DX4="",0)))))))</f>
        <v>0</v>
      </c>
      <c r="JN4" s="6">
        <f>IF(DY4="Poor",Scoring!$B$9,IF(DY4="Fair -",Scoring!$B$8,IF(DY4="Fair",Scoring!$B$7,IF(DY4="Good -",Scoring!$B$6,IF(DY4="Good",Scoring!$B$5,IF(DY4="Very Good",Scoring!$B$4,IF(DY4="",0)))))))</f>
        <v>0</v>
      </c>
      <c r="JO4" s="139">
        <f>IF(DX4="Poor",Scoring!$C$9,IF(DX4="Fair -",Scoring!$C$8,IF(DX4="Fair",Scoring!$C$7,IF(DX4="Good -",Scoring!$C$6,IF(DX4="Good",Scoring!$C$5,IF(DX4="Very Good",Scoring!$C$4,IF(DX4="",0)))))))</f>
        <v>0</v>
      </c>
      <c r="JP4" s="6">
        <f t="shared" ref="JP4:JP10" si="37">JM4*JO4</f>
        <v>0</v>
      </c>
      <c r="JQ4" s="6">
        <f t="shared" ref="JQ4:JQ10" si="38">JN4*JO4</f>
        <v>0</v>
      </c>
      <c r="JR4" s="138">
        <f>IF(EP4="Poor",Scoring!$B$9,IF(EP4="Fair -",Scoring!$B$8,IF(EP4="Fair",Scoring!$B$7,IF(EP4="Good -",Scoring!$B$6,IF(EP4="Good",Scoring!$B$5,IF(EP4="Very Good",Scoring!$B$4,IF(EP4="",0)))))))</f>
        <v>0</v>
      </c>
      <c r="JS4" s="6">
        <f>IF(EQ4="Poor",Scoring!$B$9,IF(EQ4="Fair -",Scoring!$B$8,IF(EQ4="Fair",Scoring!$B$7,IF(EQ4="Good -",Scoring!$B$6,IF(EQ4="Good",Scoring!$B$5,IF(EQ4="Very Good",Scoring!$B$4,IF(EQ4="",0)))))))</f>
        <v>0</v>
      </c>
      <c r="JT4" s="139">
        <f>IF(EP4="Poor",Scoring!$C$9,IF(EP4="Fair -",Scoring!$C$8,IF(EP4="Fair",Scoring!$C$7,IF(EP4="Good -",Scoring!$C$6,IF(EP4="Good",Scoring!$C$5,IF(EP4="Very Good",Scoring!$C$4,IF(EP4="",0)))))))</f>
        <v>0</v>
      </c>
      <c r="JU4" s="6">
        <f t="shared" ref="JU4:JU10" si="39">JR4*JT4</f>
        <v>0</v>
      </c>
      <c r="JV4" s="6">
        <f t="shared" ref="JV4:JV10" si="40">JS4*JT4</f>
        <v>0</v>
      </c>
      <c r="JW4" s="138">
        <f>IF(FH4="Poor",Scoring!$B$9,IF(FH4="Fair -",Scoring!$B$8,IF(FH4="Fair",Scoring!$B$7,IF(FH4="Good -",Scoring!$B$6,IF(FH4="Good",Scoring!$B$5,IF(FH4="Very Good",Scoring!$B$4,IF(FH4="",0)))))))</f>
        <v>0</v>
      </c>
      <c r="JX4" s="6">
        <f>IF(FI4="Poor",Scoring!$B$9,IF(FI4="Fair -",Scoring!$B$8,IF(FI4="Fair",Scoring!$B$7,IF(FI4="Good -",Scoring!$B$6,IF(FI4="Good",Scoring!$B$5,IF(FI4="Very Good",Scoring!$B$4,IF(FI4="",0)))))))</f>
        <v>0</v>
      </c>
      <c r="JY4" s="139">
        <f>IF(FH4="Poor",Scoring!$C$9,IF(FH4="Fair -",Scoring!$C$8,IF(FH4="Fair",Scoring!$C$7,IF(FH4="Good -",Scoring!$C$6,IF(FH4="Good",Scoring!$C$5,IF(FH4="Very Good",Scoring!$C$4,IF(FH4="",0)))))))</f>
        <v>0</v>
      </c>
      <c r="JZ4" s="6">
        <f t="shared" ref="JZ4:JZ10" si="41">JW4*JY4</f>
        <v>0</v>
      </c>
      <c r="KA4" s="6">
        <f t="shared" ref="KA4:KA10" si="42">JX4*JY4</f>
        <v>0</v>
      </c>
      <c r="KB4" s="138">
        <f>IF(FZ4="Poor",Scoring!$B$9,IF(FZ4="Fair -",Scoring!$B$8,IF(FZ4="Fair",Scoring!$B$7,IF(FZ4="Good -",Scoring!$B$6,IF(FZ4="Good",Scoring!$B$5,IF(FZ4="Very Good",Scoring!$B$4,IF(FZ4="",0)))))))</f>
        <v>0</v>
      </c>
      <c r="KC4" s="6">
        <f>IF(GA4="Poor",Scoring!$B$9,IF(GA4="Fair -",Scoring!$B$8,IF(GA4="Fair",Scoring!$B$7,IF(GA4="Good -",Scoring!$B$6,IF(GA4="Good",Scoring!$B$5,IF(GA4="Very Good",Scoring!$B$4,IF(GA4="",0)))))))</f>
        <v>0</v>
      </c>
      <c r="KD4" s="139">
        <f>IF(FZ4="Poor",Scoring!$C$9,IF(FZ4="Fair -",Scoring!$C$8,IF(FZ4="Fair",Scoring!$C$7,IF(FZ4="Good -",Scoring!$C$6,IF(FZ4="Good",Scoring!$C$5,IF(FZ4="Very Good",Scoring!$C$4,IF(FZ4="",0)))))))</f>
        <v>0</v>
      </c>
      <c r="KE4" s="6">
        <f t="shared" ref="KE4:KE10" si="43">KB4*KD4</f>
        <v>0</v>
      </c>
      <c r="KF4" s="6">
        <f t="shared" ref="KF4:KF10" si="44">KC4*KD4</f>
        <v>0</v>
      </c>
      <c r="KG4" s="138">
        <f>IF(GR4="Poor",Scoring!$B$9,IF(GR4="Fair -",Scoring!$B$8,IF(GR4="Fair",Scoring!$B$7,IF(GR4="Good -",Scoring!$B$6,IF(GR4="Good",Scoring!$B$5,IF(GR4="Very Good",Scoring!$B$4,IF(GR4="",0)))))))</f>
        <v>0</v>
      </c>
      <c r="KH4" s="6">
        <f>IF(GS4="Poor",Scoring!$B$9,IF(GS4="Fair -",Scoring!$B$8,IF(GS4="Fair",Scoring!$B$7,IF(GS4="Good -",Scoring!$B$6,IF(GS4="Good",Scoring!$B$5,IF(GS4="Very Good",Scoring!$B$4,IF(GS4="",0)))))))</f>
        <v>0</v>
      </c>
      <c r="KI4" s="139">
        <f>IF(GR4="Poor",Scoring!$C$9,IF(GR4="Fair -",Scoring!$C$8,IF(GR4="Fair",Scoring!$C$7,IF(GR4="Good -",Scoring!$C$6,IF(GR4="Good",Scoring!$C$5,IF(GR4="Very Good",Scoring!$C$4,IF(GR4="",0)))))))</f>
        <v>0</v>
      </c>
      <c r="KJ4" s="6">
        <f t="shared" ref="KJ4:KJ10" si="45">KG4*KI4</f>
        <v>0</v>
      </c>
      <c r="KK4" s="6">
        <f t="shared" ref="KK4:KK10" si="46">KH4*KI4</f>
        <v>0</v>
      </c>
      <c r="KL4" s="138">
        <f t="shared" ref="KL4:KL9" si="47">ID4+IL4+IQ4+IV4+JA4+JF4+JK4+JP4+JU4+JZ4+KE4+KJ4</f>
        <v>0</v>
      </c>
      <c r="KM4">
        <f t="shared" ref="KM4:KM9" si="48">IE4+IM4+IR4+IW4+JB4+JG4+JL4+JQ4+JV4+KA4+KF4+KK4</f>
        <v>0</v>
      </c>
      <c r="KN4">
        <f t="shared" si="22"/>
        <v>0</v>
      </c>
      <c r="KO4" s="59" t="str">
        <f t="shared" ref="KO4:KO10" si="49">IF(KL4=0,"",KL4/KN4)</f>
        <v/>
      </c>
      <c r="KP4" s="59" t="str">
        <f t="shared" ref="KP4:KP10" si="50">IF(KM4=0,"",KM4/KN4)</f>
        <v/>
      </c>
      <c r="KQ4" s="147" t="str">
        <f>IF(KO4="","",IF(KO4&gt;=Scoring!$E$4,Scoring!$A$4,IF(KO4&gt;=Scoring!$E$5,Scoring!$A$5,IF(KO4&gt;=Scoring!$E$6,Scoring!$A$6,IF(KO4&gt;=Scoring!$E$7,Scoring!$A$7,IF(KO4&gt;=Scoring!$E$8,Scoring!$A$8,IF(KO4&gt;=Scoring!$E$9,Scoring!$A$9)))))))</f>
        <v/>
      </c>
      <c r="KR4" s="147" t="str">
        <f>IF(KP4="","",IF(KP4&gt;=Scoring!$E$4,Scoring!$A$4,IF(KP4&gt;=Scoring!$E$5,Scoring!$A$5,IF(KP4&gt;=Scoring!$E$6,Scoring!$A$6,IF(KP4&gt;=Scoring!$E$7,Scoring!$A$7,IF(KP4&gt;=Scoring!$E$8,Scoring!$A$8,IF(KP4&gt;=Scoring!$E$9,Scoring!$A$9)))))))</f>
        <v/>
      </c>
      <c r="KS4" s="150">
        <f t="shared" ref="KS4:KS10" si="51">SUM(KT4:LE4)</f>
        <v>0</v>
      </c>
      <c r="KT4">
        <f t="shared" ref="KT4:KT10" si="52">COUNTIF(ID4,"&lt;&gt;0")</f>
        <v>0</v>
      </c>
      <c r="KU4">
        <f t="shared" ref="KU4:KU10" si="53">COUNTIF(IL4,"&lt;&gt;0")</f>
        <v>0</v>
      </c>
      <c r="KV4">
        <f t="shared" ref="KV4:KV10" si="54">COUNTIF(IQ4,"&lt;&gt;0")</f>
        <v>0</v>
      </c>
      <c r="KW4">
        <f t="shared" ref="KW4:KW10" si="55">COUNTIF(IV4,"&lt;&gt;0")</f>
        <v>0</v>
      </c>
      <c r="KX4">
        <f t="shared" ref="KX4:KX10" si="56">COUNTIF(JA4,"&lt;&gt;0")</f>
        <v>0</v>
      </c>
      <c r="KY4">
        <f t="shared" ref="KY4:KY10" si="57">COUNTIF(JF4,"&lt;&gt;0")</f>
        <v>0</v>
      </c>
      <c r="KZ4">
        <f t="shared" ref="KZ4:KZ10" si="58">COUNTIF(JK4,"&lt;&gt;0")</f>
        <v>0</v>
      </c>
      <c r="LA4">
        <f t="shared" ref="LA4:LA10" si="59">COUNTIF(JP4,"&lt;&gt;0")</f>
        <v>0</v>
      </c>
      <c r="LB4">
        <f t="shared" ref="LB4:LB10" si="60">COUNTIF(JU4,"&lt;&gt;0")</f>
        <v>0</v>
      </c>
      <c r="LC4">
        <f t="shared" ref="LC4:LC10" si="61">COUNTIF(JZ4,"&lt;&gt;0")</f>
        <v>0</v>
      </c>
      <c r="LD4">
        <f t="shared" ref="LD4:LD10" si="62">COUNTIF(KE4,"&lt;&gt;0")</f>
        <v>0</v>
      </c>
      <c r="LE4">
        <f t="shared" ref="LE4:LE10" si="63">COUNTIF(KJ4,"&lt;&gt;0")</f>
        <v>0</v>
      </c>
    </row>
    <row r="5" spans="1:317" ht="36" customHeight="1" x14ac:dyDescent="0.25">
      <c r="A5" s="71" t="str">
        <f>IF(KEAs!A5=0,"",KEAs!A5)</f>
        <v>KEA 3</v>
      </c>
      <c r="B5" s="109"/>
      <c r="C5" s="110"/>
      <c r="D5" s="244" t="str">
        <f t="shared" si="0"/>
        <v/>
      </c>
      <c r="E5" s="112"/>
      <c r="F5" s="112"/>
      <c r="G5" s="112"/>
      <c r="H5" s="112"/>
      <c r="I5" s="112"/>
      <c r="J5" s="112"/>
      <c r="K5" s="112"/>
      <c r="L5" s="112"/>
      <c r="M5" s="112"/>
      <c r="N5" s="112"/>
      <c r="O5" s="112"/>
      <c r="P5" s="112"/>
      <c r="Q5" s="112"/>
      <c r="R5" s="112"/>
      <c r="S5" s="112"/>
      <c r="T5" s="109"/>
      <c r="U5" s="110"/>
      <c r="V5" s="244" t="str">
        <f t="shared" si="1"/>
        <v/>
      </c>
      <c r="W5" s="112"/>
      <c r="X5" s="112"/>
      <c r="Y5" s="112"/>
      <c r="Z5" s="112"/>
      <c r="AA5" s="112"/>
      <c r="AB5" s="112"/>
      <c r="AC5" s="112"/>
      <c r="AD5" s="112"/>
      <c r="AE5" s="112"/>
      <c r="AF5" s="112"/>
      <c r="AG5" s="112"/>
      <c r="AH5" s="112"/>
      <c r="AI5" s="112"/>
      <c r="AJ5" s="112"/>
      <c r="AK5" s="112"/>
      <c r="AL5" s="109"/>
      <c r="AM5" s="110"/>
      <c r="AN5" s="244" t="str">
        <f t="shared" si="2"/>
        <v/>
      </c>
      <c r="AO5" s="112"/>
      <c r="AP5" s="112"/>
      <c r="AQ5" s="112"/>
      <c r="AR5" s="112"/>
      <c r="AS5" s="112"/>
      <c r="AT5" s="112"/>
      <c r="AU5" s="112"/>
      <c r="AV5" s="112"/>
      <c r="AW5" s="112"/>
      <c r="AX5" s="112"/>
      <c r="AY5" s="112"/>
      <c r="AZ5" s="112"/>
      <c r="BA5" s="112"/>
      <c r="BB5" s="112"/>
      <c r="BC5" s="112"/>
      <c r="BD5" s="109"/>
      <c r="BE5" s="110"/>
      <c r="BF5" s="244" t="str">
        <f t="shared" si="3"/>
        <v/>
      </c>
      <c r="BG5" s="112"/>
      <c r="BH5" s="112"/>
      <c r="BI5" s="112"/>
      <c r="BJ5" s="112"/>
      <c r="BK5" s="112"/>
      <c r="BL5" s="112"/>
      <c r="BM5" s="112"/>
      <c r="BN5" s="112"/>
      <c r="BO5" s="112"/>
      <c r="BP5" s="112"/>
      <c r="BQ5" s="112"/>
      <c r="BR5" s="112"/>
      <c r="BS5" s="112"/>
      <c r="BT5" s="112"/>
      <c r="BU5" s="112"/>
      <c r="BV5" s="109"/>
      <c r="BW5" s="110"/>
      <c r="BX5" s="244" t="str">
        <f t="shared" si="4"/>
        <v/>
      </c>
      <c r="BY5" s="112"/>
      <c r="BZ5" s="112"/>
      <c r="CA5" s="112"/>
      <c r="CB5" s="112"/>
      <c r="CC5" s="112"/>
      <c r="CD5" s="112"/>
      <c r="CE5" s="112"/>
      <c r="CF5" s="112"/>
      <c r="CG5" s="112"/>
      <c r="CH5" s="112"/>
      <c r="CI5" s="112"/>
      <c r="CJ5" s="112"/>
      <c r="CK5" s="112"/>
      <c r="CL5" s="112"/>
      <c r="CM5" s="112"/>
      <c r="CN5" s="109"/>
      <c r="CO5" s="110"/>
      <c r="CP5" s="244" t="str">
        <f t="shared" si="5"/>
        <v/>
      </c>
      <c r="CQ5" s="112"/>
      <c r="CR5" s="112"/>
      <c r="CS5" s="112"/>
      <c r="CT5" s="112"/>
      <c r="CU5" s="112"/>
      <c r="CV5" s="112"/>
      <c r="CW5" s="112"/>
      <c r="CX5" s="112"/>
      <c r="CY5" s="112"/>
      <c r="CZ5" s="112"/>
      <c r="DA5" s="112"/>
      <c r="DB5" s="112"/>
      <c r="DC5" s="112"/>
      <c r="DD5" s="112"/>
      <c r="DE5" s="112"/>
      <c r="DF5" s="109"/>
      <c r="DG5" s="110"/>
      <c r="DH5" s="244" t="str">
        <f t="shared" si="6"/>
        <v/>
      </c>
      <c r="DI5" s="112"/>
      <c r="DJ5" s="112"/>
      <c r="DK5" s="112"/>
      <c r="DL5" s="112"/>
      <c r="DM5" s="112"/>
      <c r="DN5" s="112"/>
      <c r="DO5" s="112"/>
      <c r="DP5" s="112"/>
      <c r="DQ5" s="112"/>
      <c r="DR5" s="112"/>
      <c r="DS5" s="112"/>
      <c r="DT5" s="112"/>
      <c r="DU5" s="112"/>
      <c r="DV5" s="112"/>
      <c r="DW5" s="112"/>
      <c r="DX5" s="109"/>
      <c r="DY5" s="110"/>
      <c r="DZ5" s="244" t="str">
        <f t="shared" si="7"/>
        <v/>
      </c>
      <c r="EA5" s="112"/>
      <c r="EB5" s="112"/>
      <c r="EC5" s="112"/>
      <c r="ED5" s="112"/>
      <c r="EE5" s="112"/>
      <c r="EF5" s="112"/>
      <c r="EG5" s="112"/>
      <c r="EH5" s="112"/>
      <c r="EI5" s="112"/>
      <c r="EJ5" s="112"/>
      <c r="EK5" s="112"/>
      <c r="EL5" s="112"/>
      <c r="EM5" s="112"/>
      <c r="EN5" s="112"/>
      <c r="EO5" s="112"/>
      <c r="EP5" s="109"/>
      <c r="EQ5" s="110"/>
      <c r="ER5" s="244" t="str">
        <f t="shared" si="8"/>
        <v/>
      </c>
      <c r="ES5" s="112"/>
      <c r="ET5" s="112"/>
      <c r="EU5" s="112"/>
      <c r="EV5" s="112"/>
      <c r="EW5" s="112"/>
      <c r="EX5" s="112"/>
      <c r="EY5" s="112"/>
      <c r="EZ5" s="112"/>
      <c r="FA5" s="112"/>
      <c r="FB5" s="112"/>
      <c r="FC5" s="112"/>
      <c r="FD5" s="112"/>
      <c r="FE5" s="112"/>
      <c r="FF5" s="112"/>
      <c r="FG5" s="112"/>
      <c r="FH5" s="109"/>
      <c r="FI5" s="110"/>
      <c r="FJ5" s="244" t="str">
        <f t="shared" si="9"/>
        <v/>
      </c>
      <c r="FK5" s="112"/>
      <c r="FL5" s="112"/>
      <c r="FM5" s="112"/>
      <c r="FN5" s="112"/>
      <c r="FO5" s="112"/>
      <c r="FP5" s="112"/>
      <c r="FQ5" s="112"/>
      <c r="FR5" s="112"/>
      <c r="FS5" s="112"/>
      <c r="FT5" s="112"/>
      <c r="FU5" s="112"/>
      <c r="FV5" s="112"/>
      <c r="FW5" s="112"/>
      <c r="FX5" s="112"/>
      <c r="FY5" s="112"/>
      <c r="FZ5" s="109"/>
      <c r="GA5" s="110"/>
      <c r="GB5" s="244" t="str">
        <f t="shared" si="10"/>
        <v/>
      </c>
      <c r="GC5" s="112"/>
      <c r="GD5" s="112"/>
      <c r="GE5" s="112"/>
      <c r="GF5" s="112"/>
      <c r="GG5" s="112"/>
      <c r="GH5" s="112"/>
      <c r="GI5" s="112"/>
      <c r="GJ5" s="112"/>
      <c r="GK5" s="112"/>
      <c r="GL5" s="112"/>
      <c r="GM5" s="112"/>
      <c r="GN5" s="112"/>
      <c r="GO5" s="112"/>
      <c r="GP5" s="112"/>
      <c r="GQ5" s="112"/>
      <c r="GR5" s="109"/>
      <c r="GS5" s="110"/>
      <c r="GT5" s="244" t="str">
        <f t="shared" si="11"/>
        <v/>
      </c>
      <c r="GU5" s="112"/>
      <c r="GV5" s="112"/>
      <c r="GW5" s="112"/>
      <c r="GX5" s="112"/>
      <c r="GY5" s="112"/>
      <c r="GZ5" s="112"/>
      <c r="HA5" s="112"/>
      <c r="HB5" s="112"/>
      <c r="HC5" s="112"/>
      <c r="HD5" s="112"/>
      <c r="HE5" s="112"/>
      <c r="HF5" s="112"/>
      <c r="HG5" s="112"/>
      <c r="HH5" s="112"/>
      <c r="HI5" s="115"/>
      <c r="IA5" s="138">
        <f>IF(B5="Poor",Scoring!$B$9,IF(B5="Fair -",Scoring!$B$8,IF(B5="Fair",Scoring!$B$7,IF(B5="Good -",Scoring!$B$6,IF(B5="Good",Scoring!$B$5,IF(B5="Very Good",Scoring!$B$4,IF(B5="",0)))))))</f>
        <v>0</v>
      </c>
      <c r="IB5" s="6">
        <f>IF(C5="Poor",Scoring!$B$9,IF(C5="Fair -",Scoring!$B$8,IF(C5="Fair",Scoring!$B$7,IF(C5="Good -",Scoring!$B$6,IF(C5="Good",Scoring!$B$5,IF(C5="Very Good",Scoring!$B$4,IF(C5="",0)))))))</f>
        <v>0</v>
      </c>
      <c r="IC5" s="139">
        <f>IF(B5="Poor",Scoring!$C$9,IF(B5="Fair -",Scoring!$C$8,IF(B5="Fair",Scoring!$C$7,IF(B5="Good -",Scoring!$C$6,IF(B5="Good",Scoring!$C$5,IF(B5="Very Good",Scoring!$C$4,IF(B5="",0)))))))</f>
        <v>0</v>
      </c>
      <c r="ID5" s="6">
        <f t="shared" si="23"/>
        <v>0</v>
      </c>
      <c r="IE5" s="6">
        <f t="shared" si="24"/>
        <v>0</v>
      </c>
      <c r="IF5" s="6"/>
      <c r="IG5" s="6"/>
      <c r="IH5" s="6"/>
      <c r="II5" s="138">
        <f>IF(T5="Poor",Scoring!$B$9,IF(T5="Fair -",Scoring!$B$8,IF(T5="Fair",Scoring!$B$7,IF(T5="Good -",Scoring!$B$6,IF(T5="Good",Scoring!$B$5,IF(T5="Very Good",Scoring!$B$4,IF(T5="",0)))))))</f>
        <v>0</v>
      </c>
      <c r="IJ5" s="6">
        <f>IF(U5="Poor",Scoring!$B$9,IF(U5="Fair -",Scoring!$B$8,IF(U5="Fair",Scoring!$B$7,IF(U5="Good -",Scoring!$B$6,IF(U5="Good",Scoring!$B$5,IF(U5="Very Good",Scoring!$B$4,IF(U5="",0)))))))</f>
        <v>0</v>
      </c>
      <c r="IK5" s="139">
        <f>IF(T5="Poor",Scoring!$C$9,IF(T5="Fair -",Scoring!$C$8,IF(T5="Fair",Scoring!$C$7,IF(T5="Good -",Scoring!$C$6,IF(T5="Good",Scoring!$C$5,IF(T5="Very Good",Scoring!$C$4,IF(T5="",0)))))))</f>
        <v>0</v>
      </c>
      <c r="IL5" s="6">
        <f t="shared" si="25"/>
        <v>0</v>
      </c>
      <c r="IM5" s="6">
        <f t="shared" si="26"/>
        <v>0</v>
      </c>
      <c r="IN5" s="138">
        <f>IF(AL5="Poor",Scoring!$B$9,IF(AL5="Fair -",Scoring!$B$8,IF(AL5="Fair",Scoring!$B$7,IF(AL5="Good -",Scoring!$B$6,IF(AL5="Good",Scoring!$B$5,IF(AL5="Very Good",Scoring!$B$4,IF(AL5="",0)))))))</f>
        <v>0</v>
      </c>
      <c r="IO5" s="6">
        <f>IF(AM5="Poor",Scoring!$B$9,IF(AM5="Fair -",Scoring!$B$8,IF(AM5="Fair",Scoring!$B$7,IF(AM5="Good -",Scoring!$B$6,IF(AM5="Good",Scoring!$B$5,IF(AM5="Very Good",Scoring!$B$4,IF(AM5="",0)))))))</f>
        <v>0</v>
      </c>
      <c r="IP5" s="139">
        <f>IF(AL5="Poor",Scoring!$C$9,IF(AL5="Fair -",Scoring!$C$8,IF(AL5="Fair",Scoring!$C$7,IF(AL5="Good -",Scoring!$C$6,IF(AL5="Good",Scoring!$C$5,IF(AL5="Very Good",Scoring!$C$4,IF(AL5="",0)))))))</f>
        <v>0</v>
      </c>
      <c r="IQ5" s="6">
        <f t="shared" si="27"/>
        <v>0</v>
      </c>
      <c r="IR5" s="6">
        <f t="shared" si="28"/>
        <v>0</v>
      </c>
      <c r="IS5" s="138">
        <f>IF(BD5="Poor",Scoring!$B$9,IF(BD5="Fair -",Scoring!$B$8,IF(BD5="Fair",Scoring!$B$7,IF(BD5="Good -",Scoring!$B$6,IF(BD5="Good",Scoring!$B$5,IF(BD5="Very Good",Scoring!$B$4,IF(BD5="",0)))))))</f>
        <v>0</v>
      </c>
      <c r="IT5" s="6">
        <f>IF(BE5="Poor",Scoring!$B$9,IF(BE5="Fair -",Scoring!$B$8,IF(BE5="Fair",Scoring!$B$7,IF(BE5="Good -",Scoring!$B$6,IF(BE5="Good",Scoring!$B$5,IF(BE5="Very Good",Scoring!$B$4,IF(BE5="",0)))))))</f>
        <v>0</v>
      </c>
      <c r="IU5" s="139">
        <f>IF(BD5="Poor",Scoring!$C$9,IF(BD5="Fair -",Scoring!$C$8,IF(BD5="Fair",Scoring!$C$7,IF(BD5="Good -",Scoring!$C$6,IF(BD5="Good",Scoring!$C$5,IF(BD5="Very Good",Scoring!$C$4,IF(BD5="",0)))))))</f>
        <v>0</v>
      </c>
      <c r="IV5" s="6">
        <f t="shared" si="29"/>
        <v>0</v>
      </c>
      <c r="IW5" s="6">
        <f t="shared" si="30"/>
        <v>0</v>
      </c>
      <c r="IX5" s="138">
        <f>IF(BV5="Poor",Scoring!$B$9,IF(BV5="Fair -",Scoring!$B$8,IF(BV5="Fair",Scoring!$B$7,IF(BV5="Good -",Scoring!$B$6,IF(BV5="Good",Scoring!$B$5,IF(BV5="Very Good",Scoring!$B$4,IF(BV5="",0)))))))</f>
        <v>0</v>
      </c>
      <c r="IY5" s="6">
        <f>IF(BW5="Poor",Scoring!$B$9,IF(BW5="Fair -",Scoring!$B$8,IF(BW5="Fair",Scoring!$B$7,IF(BW5="Good -",Scoring!$B$6,IF(BW5="Good",Scoring!$B$5,IF(BW5="Very Good",Scoring!$B$4,IF(BW5="",0)))))))</f>
        <v>0</v>
      </c>
      <c r="IZ5" s="139">
        <f>IF(BV5="Poor",Scoring!$C$9,IF(BV5="Fair -",Scoring!$C$8,IF(BV5="Fair",Scoring!$C$7,IF(BV5="Good -",Scoring!$C$6,IF(BV5="Good",Scoring!$C$5,IF(BV5="Very Good",Scoring!$C$4,IF(BV5="",0)))))))</f>
        <v>0</v>
      </c>
      <c r="JA5" s="6">
        <f t="shared" si="31"/>
        <v>0</v>
      </c>
      <c r="JB5" s="6">
        <f t="shared" si="32"/>
        <v>0</v>
      </c>
      <c r="JC5" s="138">
        <f>IF(CN5="Poor",Scoring!$B$9,IF(CN5="Fair -",Scoring!$B$8,IF(CN5="Fair",Scoring!$B$7,IF(CN5="Good -",Scoring!$B$6,IF(CN5="Good",Scoring!$B$5,IF(CN5="Very Good",Scoring!$B$4,IF(CN5="",0)))))))</f>
        <v>0</v>
      </c>
      <c r="JD5" s="6">
        <f>IF(CO5="Poor",Scoring!$B$9,IF(CO5="Fair -",Scoring!$B$8,IF(CO5="Fair",Scoring!$B$7,IF(CO5="Good -",Scoring!$B$6,IF(CO5="Good",Scoring!$B$5,IF(CO5="Very Good",Scoring!$B$4,IF(CO5="",0)))))))</f>
        <v>0</v>
      </c>
      <c r="JE5" s="139">
        <f>IF(CN5="Poor",Scoring!$C$9,IF(CN5="Fair -",Scoring!$C$8,IF(CN5="Fair",Scoring!$C$7,IF(CN5="Good -",Scoring!$C$6,IF(CN5="Good",Scoring!$C$5,IF(CN5="Very Good",Scoring!$C$4,IF(CN5="",0)))))))</f>
        <v>0</v>
      </c>
      <c r="JF5" s="6">
        <f t="shared" si="33"/>
        <v>0</v>
      </c>
      <c r="JG5" s="6">
        <f t="shared" si="34"/>
        <v>0</v>
      </c>
      <c r="JH5" s="138">
        <f>IF(DF5="Poor",Scoring!$B$9,IF(DF5="Fair -",Scoring!$B$8,IF(DF5="Fair",Scoring!$B$7,IF(DF5="Good -",Scoring!$B$6,IF(DF5="Good",Scoring!$B$5,IF(DF5="Very Good",Scoring!$B$4,IF(DF5="",0)))))))</f>
        <v>0</v>
      </c>
      <c r="JI5" s="6">
        <f>IF(DG5="Poor",Scoring!$B$9,IF(DG5="Fair -",Scoring!$B$8,IF(DG5="Fair",Scoring!$B$7,IF(DG5="Good -",Scoring!$B$6,IF(DG5="Good",Scoring!$B$5,IF(DG5="Very Good",Scoring!$B$4,IF(DG5="",0)))))))</f>
        <v>0</v>
      </c>
      <c r="JJ5" s="139">
        <f>IF(DF5="Poor",Scoring!$C$9,IF(DF5="Fair -",Scoring!$C$8,IF(DF5="Fair",Scoring!$C$7,IF(DF5="Good -",Scoring!$C$6,IF(DF5="Good",Scoring!$C$5,IF(DF5="Very Good",Scoring!$C$4,IF(DF5="",0)))))))</f>
        <v>0</v>
      </c>
      <c r="JK5" s="6">
        <f t="shared" si="35"/>
        <v>0</v>
      </c>
      <c r="JL5" s="6">
        <f t="shared" si="36"/>
        <v>0</v>
      </c>
      <c r="JM5" s="138">
        <f>IF(DX5="Poor",Scoring!$B$9,IF(DX5="Fair -",Scoring!$B$8,IF(DX5="Fair",Scoring!$B$7,IF(DX5="Good -",Scoring!$B$6,IF(DX5="Good",Scoring!$B$5,IF(DX5="Very Good",Scoring!$B$4,IF(DX5="",0)))))))</f>
        <v>0</v>
      </c>
      <c r="JN5" s="6">
        <f>IF(DY5="Poor",Scoring!$B$9,IF(DY5="Fair -",Scoring!$B$8,IF(DY5="Fair",Scoring!$B$7,IF(DY5="Good -",Scoring!$B$6,IF(DY5="Good",Scoring!$B$5,IF(DY5="Very Good",Scoring!$B$4,IF(DY5="",0)))))))</f>
        <v>0</v>
      </c>
      <c r="JO5" s="139">
        <f>IF(DX5="Poor",Scoring!$C$9,IF(DX5="Fair -",Scoring!$C$8,IF(DX5="Fair",Scoring!$C$7,IF(DX5="Good -",Scoring!$C$6,IF(DX5="Good",Scoring!$C$5,IF(DX5="Very Good",Scoring!$C$4,IF(DX5="",0)))))))</f>
        <v>0</v>
      </c>
      <c r="JP5" s="6">
        <f t="shared" si="37"/>
        <v>0</v>
      </c>
      <c r="JQ5" s="6">
        <f t="shared" si="38"/>
        <v>0</v>
      </c>
      <c r="JR5" s="138">
        <f>IF(EP5="Poor",Scoring!$B$9,IF(EP5="Fair -",Scoring!$B$8,IF(EP5="Fair",Scoring!$B$7,IF(EP5="Good -",Scoring!$B$6,IF(EP5="Good",Scoring!$B$5,IF(EP5="Very Good",Scoring!$B$4,IF(EP5="",0)))))))</f>
        <v>0</v>
      </c>
      <c r="JS5" s="6">
        <f>IF(EQ5="Poor",Scoring!$B$9,IF(EQ5="Fair -",Scoring!$B$8,IF(EQ5="Fair",Scoring!$B$7,IF(EQ5="Good -",Scoring!$B$6,IF(EQ5="Good",Scoring!$B$5,IF(EQ5="Very Good",Scoring!$B$4,IF(EQ5="",0)))))))</f>
        <v>0</v>
      </c>
      <c r="JT5" s="139">
        <f>IF(EP5="Poor",Scoring!$C$9,IF(EP5="Fair -",Scoring!$C$8,IF(EP5="Fair",Scoring!$C$7,IF(EP5="Good -",Scoring!$C$6,IF(EP5="Good",Scoring!$C$5,IF(EP5="Very Good",Scoring!$C$4,IF(EP5="",0)))))))</f>
        <v>0</v>
      </c>
      <c r="JU5" s="6">
        <f t="shared" si="39"/>
        <v>0</v>
      </c>
      <c r="JV5" s="6">
        <f t="shared" si="40"/>
        <v>0</v>
      </c>
      <c r="JW5" s="138">
        <f>IF(FH5="Poor",Scoring!$B$9,IF(FH5="Fair -",Scoring!$B$8,IF(FH5="Fair",Scoring!$B$7,IF(FH5="Good -",Scoring!$B$6,IF(FH5="Good",Scoring!$B$5,IF(FH5="Very Good",Scoring!$B$4,IF(FH5="",0)))))))</f>
        <v>0</v>
      </c>
      <c r="JX5" s="6">
        <f>IF(FI5="Poor",Scoring!$B$9,IF(FI5="Fair -",Scoring!$B$8,IF(FI5="Fair",Scoring!$B$7,IF(FI5="Good -",Scoring!$B$6,IF(FI5="Good",Scoring!$B$5,IF(FI5="Very Good",Scoring!$B$4,IF(FI5="",0)))))))</f>
        <v>0</v>
      </c>
      <c r="JY5" s="139">
        <f>IF(FH5="Poor",Scoring!$C$9,IF(FH5="Fair -",Scoring!$C$8,IF(FH5="Fair",Scoring!$C$7,IF(FH5="Good -",Scoring!$C$6,IF(FH5="Good",Scoring!$C$5,IF(FH5="Very Good",Scoring!$C$4,IF(FH5="",0)))))))</f>
        <v>0</v>
      </c>
      <c r="JZ5" s="6">
        <f t="shared" si="41"/>
        <v>0</v>
      </c>
      <c r="KA5" s="6">
        <f t="shared" si="42"/>
        <v>0</v>
      </c>
      <c r="KB5" s="138">
        <f>IF(FZ5="Poor",Scoring!$B$9,IF(FZ5="Fair -",Scoring!$B$8,IF(FZ5="Fair",Scoring!$B$7,IF(FZ5="Good -",Scoring!$B$6,IF(FZ5="Good",Scoring!$B$5,IF(FZ5="Very Good",Scoring!$B$4,IF(FZ5="",0)))))))</f>
        <v>0</v>
      </c>
      <c r="KC5" s="6">
        <f>IF(GA5="Poor",Scoring!$B$9,IF(GA5="Fair -",Scoring!$B$8,IF(GA5="Fair",Scoring!$B$7,IF(GA5="Good -",Scoring!$B$6,IF(GA5="Good",Scoring!$B$5,IF(GA5="Very Good",Scoring!$B$4,IF(GA5="",0)))))))</f>
        <v>0</v>
      </c>
      <c r="KD5" s="139">
        <f>IF(FZ5="Poor",Scoring!$C$9,IF(FZ5="Fair -",Scoring!$C$8,IF(FZ5="Fair",Scoring!$C$7,IF(FZ5="Good -",Scoring!$C$6,IF(FZ5="Good",Scoring!$C$5,IF(FZ5="Very Good",Scoring!$C$4,IF(FZ5="",0)))))))</f>
        <v>0</v>
      </c>
      <c r="KE5" s="6">
        <f t="shared" si="43"/>
        <v>0</v>
      </c>
      <c r="KF5" s="6">
        <f t="shared" si="44"/>
        <v>0</v>
      </c>
      <c r="KG5" s="138">
        <f>IF(GR5="Poor",Scoring!$B$9,IF(GR5="Fair -",Scoring!$B$8,IF(GR5="Fair",Scoring!$B$7,IF(GR5="Good -",Scoring!$B$6,IF(GR5="Good",Scoring!$B$5,IF(GR5="Very Good",Scoring!$B$4,IF(GR5="",0)))))))</f>
        <v>0</v>
      </c>
      <c r="KH5" s="6">
        <f>IF(GS5="Poor",Scoring!$B$9,IF(GS5="Fair -",Scoring!$B$8,IF(GS5="Fair",Scoring!$B$7,IF(GS5="Good -",Scoring!$B$6,IF(GS5="Good",Scoring!$B$5,IF(GS5="Very Good",Scoring!$B$4,IF(GS5="",0)))))))</f>
        <v>0</v>
      </c>
      <c r="KI5" s="139">
        <f>IF(GR5="Poor",Scoring!$C$9,IF(GR5="Fair -",Scoring!$C$8,IF(GR5="Fair",Scoring!$C$7,IF(GR5="Good -",Scoring!$C$6,IF(GR5="Good",Scoring!$C$5,IF(GR5="Very Good",Scoring!$C$4,IF(GR5="",0)))))))</f>
        <v>0</v>
      </c>
      <c r="KJ5" s="6">
        <f t="shared" si="45"/>
        <v>0</v>
      </c>
      <c r="KK5" s="6">
        <f t="shared" si="46"/>
        <v>0</v>
      </c>
      <c r="KL5" s="138">
        <f t="shared" si="47"/>
        <v>0</v>
      </c>
      <c r="KM5">
        <f t="shared" si="48"/>
        <v>0</v>
      </c>
      <c r="KN5">
        <f t="shared" si="22"/>
        <v>0</v>
      </c>
      <c r="KO5" s="59" t="str">
        <f t="shared" si="49"/>
        <v/>
      </c>
      <c r="KP5" s="59" t="str">
        <f t="shared" si="50"/>
        <v/>
      </c>
      <c r="KQ5" s="147" t="str">
        <f>IF(KO5="","",IF(KO5&gt;=Scoring!$E$4,Scoring!$A$4,IF(KO5&gt;=Scoring!$E$5,Scoring!$A$5,IF(KO5&gt;=Scoring!$E$6,Scoring!$A$6,IF(KO5&gt;=Scoring!$E$7,Scoring!$A$7,IF(KO5&gt;=Scoring!$E$8,Scoring!$A$8,IF(KO5&gt;=Scoring!$E$9,Scoring!$A$9)))))))</f>
        <v/>
      </c>
      <c r="KR5" s="147" t="str">
        <f>IF(KP5="","",IF(KP5&gt;=Scoring!$E$4,Scoring!$A$4,IF(KP5&gt;=Scoring!$E$5,Scoring!$A$5,IF(KP5&gt;=Scoring!$E$6,Scoring!$A$6,IF(KP5&gt;=Scoring!$E$7,Scoring!$A$7,IF(KP5&gt;=Scoring!$E$8,Scoring!$A$8,IF(KP5&gt;=Scoring!$E$9,Scoring!$A$9)))))))</f>
        <v/>
      </c>
      <c r="KS5" s="150">
        <f t="shared" si="51"/>
        <v>0</v>
      </c>
      <c r="KT5">
        <f t="shared" si="52"/>
        <v>0</v>
      </c>
      <c r="KU5">
        <f t="shared" si="53"/>
        <v>0</v>
      </c>
      <c r="KV5">
        <f t="shared" si="54"/>
        <v>0</v>
      </c>
      <c r="KW5">
        <f t="shared" si="55"/>
        <v>0</v>
      </c>
      <c r="KX5">
        <f t="shared" si="56"/>
        <v>0</v>
      </c>
      <c r="KY5">
        <f t="shared" si="57"/>
        <v>0</v>
      </c>
      <c r="KZ5">
        <f t="shared" si="58"/>
        <v>0</v>
      </c>
      <c r="LA5">
        <f t="shared" si="59"/>
        <v>0</v>
      </c>
      <c r="LB5">
        <f t="shared" si="60"/>
        <v>0</v>
      </c>
      <c r="LC5">
        <f t="shared" si="61"/>
        <v>0</v>
      </c>
      <c r="LD5">
        <f t="shared" si="62"/>
        <v>0</v>
      </c>
      <c r="LE5">
        <f t="shared" si="63"/>
        <v>0</v>
      </c>
    </row>
    <row r="6" spans="1:317" ht="36.6" customHeight="1" x14ac:dyDescent="0.25">
      <c r="A6" s="71" t="str">
        <f>IF(KEAs!A6=0,"",KEAs!A6)</f>
        <v/>
      </c>
      <c r="B6" s="109"/>
      <c r="C6" s="110"/>
      <c r="D6" s="244" t="str">
        <f t="shared" si="0"/>
        <v/>
      </c>
      <c r="E6" s="112"/>
      <c r="F6" s="112"/>
      <c r="G6" s="112"/>
      <c r="H6" s="112"/>
      <c r="I6" s="112"/>
      <c r="J6" s="112"/>
      <c r="K6" s="112"/>
      <c r="L6" s="112"/>
      <c r="M6" s="112"/>
      <c r="N6" s="112"/>
      <c r="O6" s="112"/>
      <c r="P6" s="112"/>
      <c r="Q6" s="112"/>
      <c r="R6" s="112"/>
      <c r="S6" s="112"/>
      <c r="T6" s="109"/>
      <c r="U6" s="110"/>
      <c r="V6" s="244" t="str">
        <f t="shared" si="1"/>
        <v/>
      </c>
      <c r="W6" s="112"/>
      <c r="X6" s="112"/>
      <c r="Y6" s="112"/>
      <c r="Z6" s="112"/>
      <c r="AA6" s="112"/>
      <c r="AB6" s="112"/>
      <c r="AC6" s="112"/>
      <c r="AD6" s="112"/>
      <c r="AE6" s="112"/>
      <c r="AF6" s="112"/>
      <c r="AG6" s="112"/>
      <c r="AH6" s="112"/>
      <c r="AI6" s="112"/>
      <c r="AJ6" s="112"/>
      <c r="AK6" s="112"/>
      <c r="AL6" s="109"/>
      <c r="AM6" s="110"/>
      <c r="AN6" s="244" t="str">
        <f t="shared" si="2"/>
        <v/>
      </c>
      <c r="AO6" s="112"/>
      <c r="AP6" s="112"/>
      <c r="AQ6" s="112"/>
      <c r="AR6" s="112"/>
      <c r="AS6" s="112"/>
      <c r="AT6" s="112"/>
      <c r="AU6" s="112"/>
      <c r="AV6" s="112"/>
      <c r="AW6" s="112"/>
      <c r="AX6" s="112"/>
      <c r="AY6" s="112"/>
      <c r="AZ6" s="112"/>
      <c r="BA6" s="112"/>
      <c r="BB6" s="112"/>
      <c r="BC6" s="112"/>
      <c r="BD6" s="109"/>
      <c r="BE6" s="110"/>
      <c r="BF6" s="244" t="str">
        <f t="shared" si="3"/>
        <v/>
      </c>
      <c r="BG6" s="112"/>
      <c r="BH6" s="112"/>
      <c r="BI6" s="112"/>
      <c r="BJ6" s="112"/>
      <c r="BK6" s="112"/>
      <c r="BL6" s="112"/>
      <c r="BM6" s="112"/>
      <c r="BN6" s="112"/>
      <c r="BO6" s="112"/>
      <c r="BP6" s="112"/>
      <c r="BQ6" s="112"/>
      <c r="BR6" s="112"/>
      <c r="BS6" s="112"/>
      <c r="BT6" s="112"/>
      <c r="BU6" s="112"/>
      <c r="BV6" s="109"/>
      <c r="BW6" s="110"/>
      <c r="BX6" s="244" t="str">
        <f t="shared" si="4"/>
        <v/>
      </c>
      <c r="BY6" s="112"/>
      <c r="BZ6" s="112"/>
      <c r="CA6" s="112"/>
      <c r="CB6" s="112"/>
      <c r="CC6" s="112"/>
      <c r="CD6" s="112"/>
      <c r="CE6" s="112"/>
      <c r="CF6" s="112"/>
      <c r="CG6" s="112"/>
      <c r="CH6" s="112"/>
      <c r="CI6" s="112"/>
      <c r="CJ6" s="112"/>
      <c r="CK6" s="112"/>
      <c r="CL6" s="112"/>
      <c r="CM6" s="112"/>
      <c r="CN6" s="109"/>
      <c r="CO6" s="110"/>
      <c r="CP6" s="244" t="str">
        <f t="shared" si="5"/>
        <v/>
      </c>
      <c r="CQ6" s="112"/>
      <c r="CR6" s="112"/>
      <c r="CS6" s="112"/>
      <c r="CT6" s="112"/>
      <c r="CU6" s="112"/>
      <c r="CV6" s="112"/>
      <c r="CW6" s="112"/>
      <c r="CX6" s="112"/>
      <c r="CY6" s="112"/>
      <c r="CZ6" s="112"/>
      <c r="DA6" s="112"/>
      <c r="DB6" s="112"/>
      <c r="DC6" s="112"/>
      <c r="DD6" s="112"/>
      <c r="DE6" s="112"/>
      <c r="DF6" s="109"/>
      <c r="DG6" s="110"/>
      <c r="DH6" s="244" t="str">
        <f t="shared" si="6"/>
        <v/>
      </c>
      <c r="DI6" s="112"/>
      <c r="DJ6" s="112"/>
      <c r="DK6" s="112"/>
      <c r="DL6" s="112"/>
      <c r="DM6" s="112"/>
      <c r="DN6" s="112"/>
      <c r="DO6" s="112"/>
      <c r="DP6" s="112"/>
      <c r="DQ6" s="112"/>
      <c r="DR6" s="112"/>
      <c r="DS6" s="112"/>
      <c r="DT6" s="112"/>
      <c r="DU6" s="112"/>
      <c r="DV6" s="112"/>
      <c r="DW6" s="112"/>
      <c r="DX6" s="109"/>
      <c r="DY6" s="110"/>
      <c r="DZ6" s="244" t="str">
        <f t="shared" si="7"/>
        <v/>
      </c>
      <c r="EA6" s="112"/>
      <c r="EB6" s="112"/>
      <c r="EC6" s="112"/>
      <c r="ED6" s="112"/>
      <c r="EE6" s="112"/>
      <c r="EF6" s="112"/>
      <c r="EG6" s="112"/>
      <c r="EH6" s="112"/>
      <c r="EI6" s="112"/>
      <c r="EJ6" s="112"/>
      <c r="EK6" s="112"/>
      <c r="EL6" s="112"/>
      <c r="EM6" s="112"/>
      <c r="EN6" s="112"/>
      <c r="EO6" s="112"/>
      <c r="EP6" s="109"/>
      <c r="EQ6" s="110"/>
      <c r="ER6" s="244" t="str">
        <f t="shared" si="8"/>
        <v/>
      </c>
      <c r="ES6" s="112"/>
      <c r="ET6" s="112"/>
      <c r="EU6" s="112"/>
      <c r="EV6" s="112"/>
      <c r="EW6" s="112"/>
      <c r="EX6" s="112"/>
      <c r="EY6" s="112"/>
      <c r="EZ6" s="112"/>
      <c r="FA6" s="112"/>
      <c r="FB6" s="112"/>
      <c r="FC6" s="112"/>
      <c r="FD6" s="112"/>
      <c r="FE6" s="112"/>
      <c r="FF6" s="112"/>
      <c r="FG6" s="112"/>
      <c r="FH6" s="109"/>
      <c r="FI6" s="110"/>
      <c r="FJ6" s="244" t="str">
        <f t="shared" si="9"/>
        <v/>
      </c>
      <c r="FK6" s="112"/>
      <c r="FL6" s="112"/>
      <c r="FM6" s="112"/>
      <c r="FN6" s="112"/>
      <c r="FO6" s="112"/>
      <c r="FP6" s="112"/>
      <c r="FQ6" s="112"/>
      <c r="FR6" s="112"/>
      <c r="FS6" s="112"/>
      <c r="FT6" s="112"/>
      <c r="FU6" s="112"/>
      <c r="FV6" s="112"/>
      <c r="FW6" s="112"/>
      <c r="FX6" s="112"/>
      <c r="FY6" s="112"/>
      <c r="FZ6" s="109"/>
      <c r="GA6" s="110"/>
      <c r="GB6" s="244" t="str">
        <f t="shared" si="10"/>
        <v/>
      </c>
      <c r="GC6" s="112"/>
      <c r="GD6" s="112"/>
      <c r="GE6" s="112"/>
      <c r="GF6" s="112"/>
      <c r="GG6" s="112"/>
      <c r="GH6" s="112"/>
      <c r="GI6" s="112"/>
      <c r="GJ6" s="112"/>
      <c r="GK6" s="112"/>
      <c r="GL6" s="112"/>
      <c r="GM6" s="112"/>
      <c r="GN6" s="112"/>
      <c r="GO6" s="112"/>
      <c r="GP6" s="112"/>
      <c r="GQ6" s="112"/>
      <c r="GR6" s="109"/>
      <c r="GS6" s="110"/>
      <c r="GT6" s="244" t="str">
        <f t="shared" si="11"/>
        <v/>
      </c>
      <c r="GU6" s="112"/>
      <c r="GV6" s="112"/>
      <c r="GW6" s="112"/>
      <c r="GX6" s="112"/>
      <c r="GY6" s="112"/>
      <c r="GZ6" s="112"/>
      <c r="HA6" s="112"/>
      <c r="HB6" s="112"/>
      <c r="HC6" s="112"/>
      <c r="HD6" s="112"/>
      <c r="HE6" s="112"/>
      <c r="HF6" s="112"/>
      <c r="HG6" s="112"/>
      <c r="HH6" s="112"/>
      <c r="HI6" s="115"/>
      <c r="IA6" s="138">
        <f>IF(B6="Poor",Scoring!$B$9,IF(B6="Fair -",Scoring!$B$8,IF(B6="Fair",Scoring!$B$7,IF(B6="Good -",Scoring!$B$6,IF(B6="Good",Scoring!$B$5,IF(B6="Very Good",Scoring!$B$4,IF(B6="",0)))))))</f>
        <v>0</v>
      </c>
      <c r="IB6" s="6">
        <f>IF(C6="Poor",Scoring!$B$9,IF(C6="Fair -",Scoring!$B$8,IF(C6="Fair",Scoring!$B$7,IF(C6="Good -",Scoring!$B$6,IF(C6="Good",Scoring!$B$5,IF(C6="Very Good",Scoring!$B$4,IF(C6="",0)))))))</f>
        <v>0</v>
      </c>
      <c r="IC6" s="139">
        <f>IF(B6="Poor",Scoring!$C$9,IF(B6="Fair -",Scoring!$C$8,IF(B6="Fair",Scoring!$C$7,IF(B6="Good -",Scoring!$C$6,IF(B6="Good",Scoring!$C$5,IF(B6="Very Good",Scoring!$C$4,IF(B6="",0)))))))</f>
        <v>0</v>
      </c>
      <c r="ID6" s="6">
        <f t="shared" si="23"/>
        <v>0</v>
      </c>
      <c r="IE6" s="6">
        <f t="shared" si="24"/>
        <v>0</v>
      </c>
      <c r="IF6" s="6"/>
      <c r="IG6" s="6"/>
      <c r="IH6" s="6"/>
      <c r="II6" s="138">
        <f>IF(T6="Poor",Scoring!$B$9,IF(T6="Fair -",Scoring!$B$8,IF(T6="Fair",Scoring!$B$7,IF(T6="Good -",Scoring!$B$6,IF(T6="Good",Scoring!$B$5,IF(T6="Very Good",Scoring!$B$4,IF(T6="",0)))))))</f>
        <v>0</v>
      </c>
      <c r="IJ6" s="6">
        <f>IF(U6="Poor",Scoring!$B$9,IF(U6="Fair -",Scoring!$B$8,IF(U6="Fair",Scoring!$B$7,IF(U6="Good -",Scoring!$B$6,IF(U6="Good",Scoring!$B$5,IF(U6="Very Good",Scoring!$B$4,IF(U6="",0)))))))</f>
        <v>0</v>
      </c>
      <c r="IK6" s="139">
        <f>IF(T6="Poor",Scoring!$C$9,IF(T6="Fair -",Scoring!$C$8,IF(T6="Fair",Scoring!$C$7,IF(T6="Good -",Scoring!$C$6,IF(T6="Good",Scoring!$C$5,IF(T6="Very Good",Scoring!$C$4,IF(T6="",0)))))))</f>
        <v>0</v>
      </c>
      <c r="IL6" s="6">
        <f t="shared" si="25"/>
        <v>0</v>
      </c>
      <c r="IM6" s="6">
        <f t="shared" si="26"/>
        <v>0</v>
      </c>
      <c r="IN6" s="138">
        <f>IF(AL6="Poor",Scoring!$B$9,IF(AL6="Fair -",Scoring!$B$8,IF(AL6="Fair",Scoring!$B$7,IF(AL6="Good -",Scoring!$B$6,IF(AL6="Good",Scoring!$B$5,IF(AL6="Very Good",Scoring!$B$4,IF(AL6="",0)))))))</f>
        <v>0</v>
      </c>
      <c r="IO6" s="6">
        <f>IF(AM6="Poor",Scoring!$B$9,IF(AM6="Fair -",Scoring!$B$8,IF(AM6="Fair",Scoring!$B$7,IF(AM6="Good -",Scoring!$B$6,IF(AM6="Good",Scoring!$B$5,IF(AM6="Very Good",Scoring!$B$4,IF(AM6="",0)))))))</f>
        <v>0</v>
      </c>
      <c r="IP6" s="139">
        <f>IF(AL6="Poor",Scoring!$C$9,IF(AL6="Fair -",Scoring!$C$8,IF(AL6="Fair",Scoring!$C$7,IF(AL6="Good -",Scoring!$C$6,IF(AL6="Good",Scoring!$C$5,IF(AL6="Very Good",Scoring!$C$4,IF(AL6="",0)))))))</f>
        <v>0</v>
      </c>
      <c r="IQ6" s="6">
        <f t="shared" si="27"/>
        <v>0</v>
      </c>
      <c r="IR6" s="6">
        <f t="shared" si="28"/>
        <v>0</v>
      </c>
      <c r="IS6" s="138">
        <f>IF(BD6="Poor",Scoring!$B$9,IF(BD6="Fair -",Scoring!$B$8,IF(BD6="Fair",Scoring!$B$7,IF(BD6="Good -",Scoring!$B$6,IF(BD6="Good",Scoring!$B$5,IF(BD6="Very Good",Scoring!$B$4,IF(BD6="",0)))))))</f>
        <v>0</v>
      </c>
      <c r="IT6" s="6">
        <f>IF(BE6="Poor",Scoring!$B$9,IF(BE6="Fair -",Scoring!$B$8,IF(BE6="Fair",Scoring!$B$7,IF(BE6="Good -",Scoring!$B$6,IF(BE6="Good",Scoring!$B$5,IF(BE6="Very Good",Scoring!$B$4,IF(BE6="",0)))))))</f>
        <v>0</v>
      </c>
      <c r="IU6" s="139">
        <f>IF(BD6="Poor",Scoring!$C$9,IF(BD6="Fair -",Scoring!$C$8,IF(BD6="Fair",Scoring!$C$7,IF(BD6="Good -",Scoring!$C$6,IF(BD6="Good",Scoring!$C$5,IF(BD6="Very Good",Scoring!$C$4,IF(BD6="",0)))))))</f>
        <v>0</v>
      </c>
      <c r="IV6" s="6">
        <f t="shared" si="29"/>
        <v>0</v>
      </c>
      <c r="IW6" s="6">
        <f t="shared" si="30"/>
        <v>0</v>
      </c>
      <c r="IX6" s="138">
        <f>IF(BV6="Poor",Scoring!$B$9,IF(BV6="Fair -",Scoring!$B$8,IF(BV6="Fair",Scoring!$B$7,IF(BV6="Good -",Scoring!$B$6,IF(BV6="Good",Scoring!$B$5,IF(BV6="Very Good",Scoring!$B$4,IF(BV6="",0)))))))</f>
        <v>0</v>
      </c>
      <c r="IY6" s="6">
        <f>IF(BW6="Poor",Scoring!$B$9,IF(BW6="Fair -",Scoring!$B$8,IF(BW6="Fair",Scoring!$B$7,IF(BW6="Good -",Scoring!$B$6,IF(BW6="Good",Scoring!$B$5,IF(BW6="Very Good",Scoring!$B$4,IF(BW6="",0)))))))</f>
        <v>0</v>
      </c>
      <c r="IZ6" s="139">
        <f>IF(BV6="Poor",Scoring!$C$9,IF(BV6="Fair -",Scoring!$C$8,IF(BV6="Fair",Scoring!$C$7,IF(BV6="Good -",Scoring!$C$6,IF(BV6="Good",Scoring!$C$5,IF(BV6="Very Good",Scoring!$C$4,IF(BV6="",0)))))))</f>
        <v>0</v>
      </c>
      <c r="JA6" s="6">
        <f t="shared" si="31"/>
        <v>0</v>
      </c>
      <c r="JB6" s="6">
        <f t="shared" si="32"/>
        <v>0</v>
      </c>
      <c r="JC6" s="138">
        <f>IF(CN6="Poor",Scoring!$B$9,IF(CN6="Fair -",Scoring!$B$8,IF(CN6="Fair",Scoring!$B$7,IF(CN6="Good -",Scoring!$B$6,IF(CN6="Good",Scoring!$B$5,IF(CN6="Very Good",Scoring!$B$4,IF(CN6="",0)))))))</f>
        <v>0</v>
      </c>
      <c r="JD6" s="6">
        <f>IF(CO6="Poor",Scoring!$B$9,IF(CO6="Fair -",Scoring!$B$8,IF(CO6="Fair",Scoring!$B$7,IF(CO6="Good -",Scoring!$B$6,IF(CO6="Good",Scoring!$B$5,IF(CO6="Very Good",Scoring!$B$4,IF(CO6="",0)))))))</f>
        <v>0</v>
      </c>
      <c r="JE6" s="139">
        <f>IF(CN6="Poor",Scoring!$C$9,IF(CN6="Fair -",Scoring!$C$8,IF(CN6="Fair",Scoring!$C$7,IF(CN6="Good -",Scoring!$C$6,IF(CN6="Good",Scoring!$C$5,IF(CN6="Very Good",Scoring!$C$4,IF(CN6="",0)))))))</f>
        <v>0</v>
      </c>
      <c r="JF6" s="6">
        <f t="shared" si="33"/>
        <v>0</v>
      </c>
      <c r="JG6" s="6">
        <f t="shared" si="34"/>
        <v>0</v>
      </c>
      <c r="JH6" s="138">
        <f>IF(DF6="Poor",Scoring!$B$9,IF(DF6="Fair -",Scoring!$B$8,IF(DF6="Fair",Scoring!$B$7,IF(DF6="Good -",Scoring!$B$6,IF(DF6="Good",Scoring!$B$5,IF(DF6="Very Good",Scoring!$B$4,IF(DF6="",0)))))))</f>
        <v>0</v>
      </c>
      <c r="JI6" s="6">
        <f>IF(DG6="Poor",Scoring!$B$9,IF(DG6="Fair -",Scoring!$B$8,IF(DG6="Fair",Scoring!$B$7,IF(DG6="Good -",Scoring!$B$6,IF(DG6="Good",Scoring!$B$5,IF(DG6="Very Good",Scoring!$B$4,IF(DG6="",0)))))))</f>
        <v>0</v>
      </c>
      <c r="JJ6" s="139">
        <f>IF(DF6="Poor",Scoring!$C$9,IF(DF6="Fair -",Scoring!$C$8,IF(DF6="Fair",Scoring!$C$7,IF(DF6="Good -",Scoring!$C$6,IF(DF6="Good",Scoring!$C$5,IF(DF6="Very Good",Scoring!$C$4,IF(DF6="",0)))))))</f>
        <v>0</v>
      </c>
      <c r="JK6" s="6">
        <f t="shared" si="35"/>
        <v>0</v>
      </c>
      <c r="JL6" s="6">
        <f t="shared" si="36"/>
        <v>0</v>
      </c>
      <c r="JM6" s="138">
        <f>IF(DX6="Poor",Scoring!$B$9,IF(DX6="Fair -",Scoring!$B$8,IF(DX6="Fair",Scoring!$B$7,IF(DX6="Good -",Scoring!$B$6,IF(DX6="Good",Scoring!$B$5,IF(DX6="Very Good",Scoring!$B$4,IF(DX6="",0)))))))</f>
        <v>0</v>
      </c>
      <c r="JN6" s="6">
        <f>IF(DY6="Poor",Scoring!$B$9,IF(DY6="Fair -",Scoring!$B$8,IF(DY6="Fair",Scoring!$B$7,IF(DY6="Good -",Scoring!$B$6,IF(DY6="Good",Scoring!$B$5,IF(DY6="Very Good",Scoring!$B$4,IF(DY6="",0)))))))</f>
        <v>0</v>
      </c>
      <c r="JO6" s="139">
        <f>IF(DX6="Poor",Scoring!$C$9,IF(DX6="Fair -",Scoring!$C$8,IF(DX6="Fair",Scoring!$C$7,IF(DX6="Good -",Scoring!$C$6,IF(DX6="Good",Scoring!$C$5,IF(DX6="Very Good",Scoring!$C$4,IF(DX6="",0)))))))</f>
        <v>0</v>
      </c>
      <c r="JP6" s="6">
        <f t="shared" si="37"/>
        <v>0</v>
      </c>
      <c r="JQ6" s="6">
        <f t="shared" si="38"/>
        <v>0</v>
      </c>
      <c r="JR6" s="138">
        <f>IF(EP6="Poor",Scoring!$B$9,IF(EP6="Fair -",Scoring!$B$8,IF(EP6="Fair",Scoring!$B$7,IF(EP6="Good -",Scoring!$B$6,IF(EP6="Good",Scoring!$B$5,IF(EP6="Very Good",Scoring!$B$4,IF(EP6="",0)))))))</f>
        <v>0</v>
      </c>
      <c r="JS6" s="6">
        <f>IF(EQ6="Poor",Scoring!$B$9,IF(EQ6="Fair -",Scoring!$B$8,IF(EQ6="Fair",Scoring!$B$7,IF(EQ6="Good -",Scoring!$B$6,IF(EQ6="Good",Scoring!$B$5,IF(EQ6="Very Good",Scoring!$B$4,IF(EQ6="",0)))))))</f>
        <v>0</v>
      </c>
      <c r="JT6" s="139">
        <f>IF(EP6="Poor",Scoring!$C$9,IF(EP6="Fair -",Scoring!$C$8,IF(EP6="Fair",Scoring!$C$7,IF(EP6="Good -",Scoring!$C$6,IF(EP6="Good",Scoring!$C$5,IF(EP6="Very Good",Scoring!$C$4,IF(EP6="",0)))))))</f>
        <v>0</v>
      </c>
      <c r="JU6" s="6">
        <f t="shared" si="39"/>
        <v>0</v>
      </c>
      <c r="JV6" s="6">
        <f t="shared" si="40"/>
        <v>0</v>
      </c>
      <c r="JW6" s="138">
        <f>IF(FH6="Poor",Scoring!$B$9,IF(FH6="Fair -",Scoring!$B$8,IF(FH6="Fair",Scoring!$B$7,IF(FH6="Good -",Scoring!$B$6,IF(FH6="Good",Scoring!$B$5,IF(FH6="Very Good",Scoring!$B$4,IF(FH6="",0)))))))</f>
        <v>0</v>
      </c>
      <c r="JX6" s="6">
        <f>IF(FI6="Poor",Scoring!$B$9,IF(FI6="Fair -",Scoring!$B$8,IF(FI6="Fair",Scoring!$B$7,IF(FI6="Good -",Scoring!$B$6,IF(FI6="Good",Scoring!$B$5,IF(FI6="Very Good",Scoring!$B$4,IF(FI6="",0)))))))</f>
        <v>0</v>
      </c>
      <c r="JY6" s="139">
        <f>IF(FH6="Poor",Scoring!$C$9,IF(FH6="Fair -",Scoring!$C$8,IF(FH6="Fair",Scoring!$C$7,IF(FH6="Good -",Scoring!$C$6,IF(FH6="Good",Scoring!$C$5,IF(FH6="Very Good",Scoring!$C$4,IF(FH6="",0)))))))</f>
        <v>0</v>
      </c>
      <c r="JZ6" s="6">
        <f t="shared" si="41"/>
        <v>0</v>
      </c>
      <c r="KA6" s="6">
        <f t="shared" si="42"/>
        <v>0</v>
      </c>
      <c r="KB6" s="138">
        <f>IF(FZ6="Poor",Scoring!$B$9,IF(FZ6="Fair -",Scoring!$B$8,IF(FZ6="Fair",Scoring!$B$7,IF(FZ6="Good -",Scoring!$B$6,IF(FZ6="Good",Scoring!$B$5,IF(FZ6="Very Good",Scoring!$B$4,IF(FZ6="",0)))))))</f>
        <v>0</v>
      </c>
      <c r="KC6" s="6">
        <f>IF(GA6="Poor",Scoring!$B$9,IF(GA6="Fair -",Scoring!$B$8,IF(GA6="Fair",Scoring!$B$7,IF(GA6="Good -",Scoring!$B$6,IF(GA6="Good",Scoring!$B$5,IF(GA6="Very Good",Scoring!$B$4,IF(GA6="",0)))))))</f>
        <v>0</v>
      </c>
      <c r="KD6" s="139">
        <f>IF(FZ6="Poor",Scoring!$C$9,IF(FZ6="Fair -",Scoring!$C$8,IF(FZ6="Fair",Scoring!$C$7,IF(FZ6="Good -",Scoring!$C$6,IF(FZ6="Good",Scoring!$C$5,IF(FZ6="Very Good",Scoring!$C$4,IF(FZ6="",0)))))))</f>
        <v>0</v>
      </c>
      <c r="KE6" s="6">
        <f t="shared" si="43"/>
        <v>0</v>
      </c>
      <c r="KF6" s="6">
        <f t="shared" si="44"/>
        <v>0</v>
      </c>
      <c r="KG6" s="138">
        <f>IF(GR6="Poor",Scoring!$B$9,IF(GR6="Fair -",Scoring!$B$8,IF(GR6="Fair",Scoring!$B$7,IF(GR6="Good -",Scoring!$B$6,IF(GR6="Good",Scoring!$B$5,IF(GR6="Very Good",Scoring!$B$4,IF(GR6="",0)))))))</f>
        <v>0</v>
      </c>
      <c r="KH6" s="6">
        <f>IF(GS6="Poor",Scoring!$B$9,IF(GS6="Fair -",Scoring!$B$8,IF(GS6="Fair",Scoring!$B$7,IF(GS6="Good -",Scoring!$B$6,IF(GS6="Good",Scoring!$B$5,IF(GS6="Very Good",Scoring!$B$4,IF(GS6="",0)))))))</f>
        <v>0</v>
      </c>
      <c r="KI6" s="139">
        <f>IF(GR6="Poor",Scoring!$C$9,IF(GR6="Fair -",Scoring!$C$8,IF(GR6="Fair",Scoring!$C$7,IF(GR6="Good -",Scoring!$C$6,IF(GR6="Good",Scoring!$C$5,IF(GR6="Very Good",Scoring!$C$4,IF(GR6="",0)))))))</f>
        <v>0</v>
      </c>
      <c r="KJ6" s="6">
        <f t="shared" si="45"/>
        <v>0</v>
      </c>
      <c r="KK6" s="6">
        <f t="shared" si="46"/>
        <v>0</v>
      </c>
      <c r="KL6" s="138">
        <f t="shared" si="47"/>
        <v>0</v>
      </c>
      <c r="KM6">
        <f t="shared" si="48"/>
        <v>0</v>
      </c>
      <c r="KN6">
        <f t="shared" si="22"/>
        <v>0</v>
      </c>
      <c r="KO6" s="59" t="str">
        <f t="shared" si="49"/>
        <v/>
      </c>
      <c r="KP6" s="59" t="str">
        <f t="shared" si="50"/>
        <v/>
      </c>
      <c r="KQ6" s="147" t="str">
        <f>IF(KO6="","",IF(KO6&gt;=Scoring!$E$4,Scoring!$A$4,IF(KO6&gt;=Scoring!$E$5,Scoring!$A$5,IF(KO6&gt;=Scoring!$E$6,Scoring!$A$6,IF(KO6&gt;=Scoring!$E$7,Scoring!$A$7,IF(KO6&gt;=Scoring!$E$8,Scoring!$A$8,IF(KO6&gt;=Scoring!$E$9,Scoring!$A$9)))))))</f>
        <v/>
      </c>
      <c r="KR6" s="147" t="str">
        <f>IF(KP6="","",IF(KP6&gt;=Scoring!$E$4,Scoring!$A$4,IF(KP6&gt;=Scoring!$E$5,Scoring!$A$5,IF(KP6&gt;=Scoring!$E$6,Scoring!$A$6,IF(KP6&gt;=Scoring!$E$7,Scoring!$A$7,IF(KP6&gt;=Scoring!$E$8,Scoring!$A$8,IF(KP6&gt;=Scoring!$E$9,Scoring!$A$9)))))))</f>
        <v/>
      </c>
      <c r="KS6" s="150">
        <f t="shared" si="51"/>
        <v>0</v>
      </c>
      <c r="KT6">
        <f t="shared" si="52"/>
        <v>0</v>
      </c>
      <c r="KU6">
        <f t="shared" si="53"/>
        <v>0</v>
      </c>
      <c r="KV6">
        <f t="shared" si="54"/>
        <v>0</v>
      </c>
      <c r="KW6">
        <f t="shared" si="55"/>
        <v>0</v>
      </c>
      <c r="KX6">
        <f t="shared" si="56"/>
        <v>0</v>
      </c>
      <c r="KY6">
        <f t="shared" si="57"/>
        <v>0</v>
      </c>
      <c r="KZ6">
        <f t="shared" si="58"/>
        <v>0</v>
      </c>
      <c r="LA6">
        <f t="shared" si="59"/>
        <v>0</v>
      </c>
      <c r="LB6">
        <f t="shared" si="60"/>
        <v>0</v>
      </c>
      <c r="LC6">
        <f t="shared" si="61"/>
        <v>0</v>
      </c>
      <c r="LD6">
        <f t="shared" si="62"/>
        <v>0</v>
      </c>
      <c r="LE6">
        <f t="shared" si="63"/>
        <v>0</v>
      </c>
    </row>
    <row r="7" spans="1:317" ht="43.35" customHeight="1" x14ac:dyDescent="0.25">
      <c r="A7" s="71" t="str">
        <f>IF(KEAs!A7=0,"",KEAs!A7)</f>
        <v/>
      </c>
      <c r="B7" s="109"/>
      <c r="C7" s="110"/>
      <c r="D7" s="244" t="str">
        <f t="shared" si="0"/>
        <v/>
      </c>
      <c r="E7" s="112"/>
      <c r="F7" s="112"/>
      <c r="G7" s="112"/>
      <c r="H7" s="112"/>
      <c r="I7" s="112"/>
      <c r="J7" s="112"/>
      <c r="K7" s="112"/>
      <c r="L7" s="112"/>
      <c r="M7" s="112"/>
      <c r="N7" s="112"/>
      <c r="O7" s="112"/>
      <c r="P7" s="112"/>
      <c r="Q7" s="112"/>
      <c r="R7" s="112"/>
      <c r="S7" s="112"/>
      <c r="T7" s="109"/>
      <c r="U7" s="110"/>
      <c r="V7" s="244" t="str">
        <f t="shared" si="1"/>
        <v/>
      </c>
      <c r="W7" s="112"/>
      <c r="X7" s="112"/>
      <c r="Y7" s="112"/>
      <c r="Z7" s="112"/>
      <c r="AA7" s="112"/>
      <c r="AB7" s="112"/>
      <c r="AC7" s="112"/>
      <c r="AD7" s="112"/>
      <c r="AE7" s="112"/>
      <c r="AF7" s="112"/>
      <c r="AG7" s="112"/>
      <c r="AH7" s="112"/>
      <c r="AI7" s="112"/>
      <c r="AJ7" s="112"/>
      <c r="AK7" s="112"/>
      <c r="AL7" s="109"/>
      <c r="AM7" s="110"/>
      <c r="AN7" s="244" t="str">
        <f t="shared" si="2"/>
        <v/>
      </c>
      <c r="AO7" s="112"/>
      <c r="AP7" s="112"/>
      <c r="AQ7" s="112"/>
      <c r="AR7" s="112"/>
      <c r="AS7" s="112"/>
      <c r="AT7" s="112"/>
      <c r="AU7" s="112"/>
      <c r="AV7" s="112"/>
      <c r="AW7" s="112"/>
      <c r="AX7" s="112"/>
      <c r="AY7" s="112"/>
      <c r="AZ7" s="112"/>
      <c r="BA7" s="112"/>
      <c r="BB7" s="112"/>
      <c r="BC7" s="112"/>
      <c r="BD7" s="109"/>
      <c r="BE7" s="110"/>
      <c r="BF7" s="244" t="str">
        <f t="shared" si="3"/>
        <v/>
      </c>
      <c r="BG7" s="112"/>
      <c r="BH7" s="112"/>
      <c r="BI7" s="112"/>
      <c r="BJ7" s="112"/>
      <c r="BK7" s="112"/>
      <c r="BL7" s="112"/>
      <c r="BM7" s="112"/>
      <c r="BN7" s="112"/>
      <c r="BO7" s="112"/>
      <c r="BP7" s="112"/>
      <c r="BQ7" s="112"/>
      <c r="BR7" s="112"/>
      <c r="BS7" s="112"/>
      <c r="BT7" s="112"/>
      <c r="BU7" s="112"/>
      <c r="BV7" s="109"/>
      <c r="BW7" s="110"/>
      <c r="BX7" s="244" t="str">
        <f t="shared" si="4"/>
        <v/>
      </c>
      <c r="BY7" s="112"/>
      <c r="BZ7" s="112"/>
      <c r="CA7" s="112"/>
      <c r="CB7" s="112"/>
      <c r="CC7" s="112"/>
      <c r="CD7" s="112"/>
      <c r="CE7" s="112"/>
      <c r="CF7" s="112"/>
      <c r="CG7" s="112"/>
      <c r="CH7" s="112"/>
      <c r="CI7" s="112"/>
      <c r="CJ7" s="112"/>
      <c r="CK7" s="112"/>
      <c r="CL7" s="112"/>
      <c r="CM7" s="112"/>
      <c r="CN7" s="109"/>
      <c r="CO7" s="110"/>
      <c r="CP7" s="244" t="str">
        <f t="shared" si="5"/>
        <v/>
      </c>
      <c r="CQ7" s="112"/>
      <c r="CR7" s="112"/>
      <c r="CS7" s="112"/>
      <c r="CT7" s="112"/>
      <c r="CU7" s="112"/>
      <c r="CV7" s="112"/>
      <c r="CW7" s="112"/>
      <c r="CX7" s="112"/>
      <c r="CY7" s="112"/>
      <c r="CZ7" s="112"/>
      <c r="DA7" s="112"/>
      <c r="DB7" s="112"/>
      <c r="DC7" s="112"/>
      <c r="DD7" s="112"/>
      <c r="DE7" s="112"/>
      <c r="DF7" s="109"/>
      <c r="DG7" s="110"/>
      <c r="DH7" s="244" t="str">
        <f t="shared" si="6"/>
        <v/>
      </c>
      <c r="DI7" s="112"/>
      <c r="DJ7" s="112"/>
      <c r="DK7" s="112"/>
      <c r="DL7" s="112"/>
      <c r="DM7" s="112"/>
      <c r="DN7" s="112"/>
      <c r="DO7" s="112"/>
      <c r="DP7" s="112"/>
      <c r="DQ7" s="112"/>
      <c r="DR7" s="112"/>
      <c r="DS7" s="112"/>
      <c r="DT7" s="112"/>
      <c r="DU7" s="112"/>
      <c r="DV7" s="112"/>
      <c r="DW7" s="112"/>
      <c r="DX7" s="109"/>
      <c r="DY7" s="110"/>
      <c r="DZ7" s="244" t="str">
        <f t="shared" si="7"/>
        <v/>
      </c>
      <c r="EA7" s="112"/>
      <c r="EB7" s="112"/>
      <c r="EC7" s="112"/>
      <c r="ED7" s="112"/>
      <c r="EE7" s="112"/>
      <c r="EF7" s="112"/>
      <c r="EG7" s="112"/>
      <c r="EH7" s="112"/>
      <c r="EI7" s="112"/>
      <c r="EJ7" s="112"/>
      <c r="EK7" s="112"/>
      <c r="EL7" s="112"/>
      <c r="EM7" s="112"/>
      <c r="EN7" s="112"/>
      <c r="EO7" s="112"/>
      <c r="EP7" s="109"/>
      <c r="EQ7" s="110"/>
      <c r="ER7" s="244" t="str">
        <f t="shared" si="8"/>
        <v/>
      </c>
      <c r="ES7" s="112"/>
      <c r="ET7" s="112"/>
      <c r="EU7" s="112"/>
      <c r="EV7" s="112"/>
      <c r="EW7" s="112"/>
      <c r="EX7" s="112"/>
      <c r="EY7" s="112"/>
      <c r="EZ7" s="112"/>
      <c r="FA7" s="112"/>
      <c r="FB7" s="112"/>
      <c r="FC7" s="112"/>
      <c r="FD7" s="112"/>
      <c r="FE7" s="112"/>
      <c r="FF7" s="112"/>
      <c r="FG7" s="112"/>
      <c r="FH7" s="109"/>
      <c r="FI7" s="110"/>
      <c r="FJ7" s="244" t="str">
        <f t="shared" si="9"/>
        <v/>
      </c>
      <c r="FK7" s="112"/>
      <c r="FL7" s="112"/>
      <c r="FM7" s="112"/>
      <c r="FN7" s="112"/>
      <c r="FO7" s="112"/>
      <c r="FP7" s="112"/>
      <c r="FQ7" s="112"/>
      <c r="FR7" s="112"/>
      <c r="FS7" s="112"/>
      <c r="FT7" s="112"/>
      <c r="FU7" s="112"/>
      <c r="FV7" s="112"/>
      <c r="FW7" s="112"/>
      <c r="FX7" s="112"/>
      <c r="FY7" s="112"/>
      <c r="FZ7" s="109"/>
      <c r="GA7" s="110"/>
      <c r="GB7" s="244" t="str">
        <f t="shared" si="10"/>
        <v/>
      </c>
      <c r="GC7" s="112"/>
      <c r="GD7" s="112"/>
      <c r="GE7" s="112"/>
      <c r="GF7" s="112"/>
      <c r="GG7" s="112"/>
      <c r="GH7" s="112"/>
      <c r="GI7" s="112"/>
      <c r="GJ7" s="112"/>
      <c r="GK7" s="112"/>
      <c r="GL7" s="112"/>
      <c r="GM7" s="112"/>
      <c r="GN7" s="112"/>
      <c r="GO7" s="112"/>
      <c r="GP7" s="112"/>
      <c r="GQ7" s="112"/>
      <c r="GR7" s="109"/>
      <c r="GS7" s="110"/>
      <c r="GT7" s="244" t="str">
        <f t="shared" si="11"/>
        <v/>
      </c>
      <c r="GU7" s="112"/>
      <c r="GV7" s="112"/>
      <c r="GW7" s="112"/>
      <c r="GX7" s="112"/>
      <c r="GY7" s="112"/>
      <c r="GZ7" s="112"/>
      <c r="HA7" s="112"/>
      <c r="HB7" s="112"/>
      <c r="HC7" s="112"/>
      <c r="HD7" s="112"/>
      <c r="HE7" s="112"/>
      <c r="HF7" s="112"/>
      <c r="HG7" s="112"/>
      <c r="HH7" s="112"/>
      <c r="HI7" s="115"/>
      <c r="IA7" s="138">
        <f>IF(B7="Poor",Scoring!$B$9,IF(B7="Fair -",Scoring!$B$8,IF(B7="Fair",Scoring!$B$7,IF(B7="Good -",Scoring!$B$6,IF(B7="Good",Scoring!$B$5,IF(B7="Very Good",Scoring!$B$4,IF(B7="",0)))))))</f>
        <v>0</v>
      </c>
      <c r="IB7" s="6">
        <f>IF(C7="Poor",Scoring!$B$9,IF(C7="Fair -",Scoring!$B$8,IF(C7="Fair",Scoring!$B$7,IF(C7="Good -",Scoring!$B$6,IF(C7="Good",Scoring!$B$5,IF(C7="Very Good",Scoring!$B$4,IF(C7="",0)))))))</f>
        <v>0</v>
      </c>
      <c r="IC7" s="139">
        <f>IF(B7="Poor",Scoring!$C$9,IF(B7="Fair -",Scoring!$C$8,IF(B7="Fair",Scoring!$C$7,IF(B7="Good -",Scoring!$C$6,IF(B7="Good",Scoring!$C$5,IF(B7="Very Good",Scoring!$C$4,IF(B7="",0)))))))</f>
        <v>0</v>
      </c>
      <c r="ID7" s="6">
        <f t="shared" si="23"/>
        <v>0</v>
      </c>
      <c r="IE7" s="6">
        <f t="shared" si="24"/>
        <v>0</v>
      </c>
      <c r="IF7" s="6"/>
      <c r="IG7" s="6"/>
      <c r="IH7" s="6"/>
      <c r="II7" s="138">
        <f>IF(T7="Poor",Scoring!$B$9,IF(T7="Fair -",Scoring!$B$8,IF(T7="Fair",Scoring!$B$7,IF(T7="Good -",Scoring!$B$6,IF(T7="Good",Scoring!$B$5,IF(T7="Very Good",Scoring!$B$4,IF(T7="",0)))))))</f>
        <v>0</v>
      </c>
      <c r="IJ7" s="6">
        <f>IF(U7="Poor",Scoring!$B$9,IF(U7="Fair -",Scoring!$B$8,IF(U7="Fair",Scoring!$B$7,IF(U7="Good -",Scoring!$B$6,IF(U7="Good",Scoring!$B$5,IF(U7="Very Good",Scoring!$B$4,IF(U7="",0)))))))</f>
        <v>0</v>
      </c>
      <c r="IK7" s="139">
        <f>IF(T7="Poor",Scoring!$C$9,IF(T7="Fair -",Scoring!$C$8,IF(T7="Fair",Scoring!$C$7,IF(T7="Good -",Scoring!$C$6,IF(T7="Good",Scoring!$C$5,IF(T7="Very Good",Scoring!$C$4,IF(T7="",0)))))))</f>
        <v>0</v>
      </c>
      <c r="IL7" s="6">
        <f t="shared" si="25"/>
        <v>0</v>
      </c>
      <c r="IM7" s="6">
        <f t="shared" si="26"/>
        <v>0</v>
      </c>
      <c r="IN7" s="138">
        <f>IF(AL7="Poor",Scoring!$B$9,IF(AL7="Fair -",Scoring!$B$8,IF(AL7="Fair",Scoring!$B$7,IF(AL7="Good -",Scoring!$B$6,IF(AL7="Good",Scoring!$B$5,IF(AL7="Very Good",Scoring!$B$4,IF(AL7="",0)))))))</f>
        <v>0</v>
      </c>
      <c r="IO7" s="6">
        <f>IF(AM7="Poor",Scoring!$B$9,IF(AM7="Fair -",Scoring!$B$8,IF(AM7="Fair",Scoring!$B$7,IF(AM7="Good -",Scoring!$B$6,IF(AM7="Good",Scoring!$B$5,IF(AM7="Very Good",Scoring!$B$4,IF(AM7="",0)))))))</f>
        <v>0</v>
      </c>
      <c r="IP7" s="139">
        <f>IF(AL7="Poor",Scoring!$C$9,IF(AL7="Fair -",Scoring!$C$8,IF(AL7="Fair",Scoring!$C$7,IF(AL7="Good -",Scoring!$C$6,IF(AL7="Good",Scoring!$C$5,IF(AL7="Very Good",Scoring!$C$4,IF(AL7="",0)))))))</f>
        <v>0</v>
      </c>
      <c r="IQ7" s="6">
        <f t="shared" si="27"/>
        <v>0</v>
      </c>
      <c r="IR7" s="6">
        <f t="shared" si="28"/>
        <v>0</v>
      </c>
      <c r="IS7" s="138">
        <f>IF(BD7="Poor",Scoring!$B$9,IF(BD7="Fair -",Scoring!$B$8,IF(BD7="Fair",Scoring!$B$7,IF(BD7="Good -",Scoring!$B$6,IF(BD7="Good",Scoring!$B$5,IF(BD7="Very Good",Scoring!$B$4,IF(BD7="",0)))))))</f>
        <v>0</v>
      </c>
      <c r="IT7" s="6">
        <f>IF(BE7="Poor",Scoring!$B$9,IF(BE7="Fair -",Scoring!$B$8,IF(BE7="Fair",Scoring!$B$7,IF(BE7="Good -",Scoring!$B$6,IF(BE7="Good",Scoring!$B$5,IF(BE7="Very Good",Scoring!$B$4,IF(BE7="",0)))))))</f>
        <v>0</v>
      </c>
      <c r="IU7" s="139">
        <f>IF(BD7="Poor",Scoring!$C$9,IF(BD7="Fair -",Scoring!$C$8,IF(BD7="Fair",Scoring!$C$7,IF(BD7="Good -",Scoring!$C$6,IF(BD7="Good",Scoring!$C$5,IF(BD7="Very Good",Scoring!$C$4,IF(BD7="",0)))))))</f>
        <v>0</v>
      </c>
      <c r="IV7" s="6">
        <f t="shared" si="29"/>
        <v>0</v>
      </c>
      <c r="IW7" s="6">
        <f t="shared" si="30"/>
        <v>0</v>
      </c>
      <c r="IX7" s="138">
        <f>IF(BV7="Poor",Scoring!$B$9,IF(BV7="Fair -",Scoring!$B$8,IF(BV7="Fair",Scoring!$B$7,IF(BV7="Good -",Scoring!$B$6,IF(BV7="Good",Scoring!$B$5,IF(BV7="Very Good",Scoring!$B$4,IF(BV7="",0)))))))</f>
        <v>0</v>
      </c>
      <c r="IY7" s="6">
        <f>IF(BW7="Poor",Scoring!$B$9,IF(BW7="Fair -",Scoring!$B$8,IF(BW7="Fair",Scoring!$B$7,IF(BW7="Good -",Scoring!$B$6,IF(BW7="Good",Scoring!$B$5,IF(BW7="Very Good",Scoring!$B$4,IF(BW7="",0)))))))</f>
        <v>0</v>
      </c>
      <c r="IZ7" s="139">
        <f>IF(BV7="Poor",Scoring!$C$9,IF(BV7="Fair -",Scoring!$C$8,IF(BV7="Fair",Scoring!$C$7,IF(BV7="Good -",Scoring!$C$6,IF(BV7="Good",Scoring!$C$5,IF(BV7="Very Good",Scoring!$C$4,IF(BV7="",0)))))))</f>
        <v>0</v>
      </c>
      <c r="JA7" s="6">
        <f t="shared" si="31"/>
        <v>0</v>
      </c>
      <c r="JB7" s="6">
        <f t="shared" si="32"/>
        <v>0</v>
      </c>
      <c r="JC7" s="138">
        <f>IF(CN7="Poor",Scoring!$B$9,IF(CN7="Fair -",Scoring!$B$8,IF(CN7="Fair",Scoring!$B$7,IF(CN7="Good -",Scoring!$B$6,IF(CN7="Good",Scoring!$B$5,IF(CN7="Very Good",Scoring!$B$4,IF(CN7="",0)))))))</f>
        <v>0</v>
      </c>
      <c r="JD7" s="6">
        <f>IF(CO7="Poor",Scoring!$B$9,IF(CO7="Fair -",Scoring!$B$8,IF(CO7="Fair",Scoring!$B$7,IF(CO7="Good -",Scoring!$B$6,IF(CO7="Good",Scoring!$B$5,IF(CO7="Very Good",Scoring!$B$4,IF(CO7="",0)))))))</f>
        <v>0</v>
      </c>
      <c r="JE7" s="139">
        <f>IF(CN7="Poor",Scoring!$C$9,IF(CN7="Fair -",Scoring!$C$8,IF(CN7="Fair",Scoring!$C$7,IF(CN7="Good -",Scoring!$C$6,IF(CN7="Good",Scoring!$C$5,IF(CN7="Very Good",Scoring!$C$4,IF(CN7="",0)))))))</f>
        <v>0</v>
      </c>
      <c r="JF7" s="6">
        <f t="shared" si="33"/>
        <v>0</v>
      </c>
      <c r="JG7" s="6">
        <f t="shared" si="34"/>
        <v>0</v>
      </c>
      <c r="JH7" s="138">
        <f>IF(DF7="Poor",Scoring!$B$9,IF(DF7="Fair -",Scoring!$B$8,IF(DF7="Fair",Scoring!$B$7,IF(DF7="Good -",Scoring!$B$6,IF(DF7="Good",Scoring!$B$5,IF(DF7="Very Good",Scoring!$B$4,IF(DF7="",0)))))))</f>
        <v>0</v>
      </c>
      <c r="JI7" s="6">
        <f>IF(DG7="Poor",Scoring!$B$9,IF(DG7="Fair -",Scoring!$B$8,IF(DG7="Fair",Scoring!$B$7,IF(DG7="Good -",Scoring!$B$6,IF(DG7="Good",Scoring!$B$5,IF(DG7="Very Good",Scoring!$B$4,IF(DG7="",0)))))))</f>
        <v>0</v>
      </c>
      <c r="JJ7" s="139">
        <f>IF(DF7="Poor",Scoring!$C$9,IF(DF7="Fair -",Scoring!$C$8,IF(DF7="Fair",Scoring!$C$7,IF(DF7="Good -",Scoring!$C$6,IF(DF7="Good",Scoring!$C$5,IF(DF7="Very Good",Scoring!$C$4,IF(DF7="",0)))))))</f>
        <v>0</v>
      </c>
      <c r="JK7" s="6">
        <f t="shared" si="35"/>
        <v>0</v>
      </c>
      <c r="JL7" s="6">
        <f t="shared" si="36"/>
        <v>0</v>
      </c>
      <c r="JM7" s="138">
        <f>IF(DX7="Poor",Scoring!$B$9,IF(DX7="Fair -",Scoring!$B$8,IF(DX7="Fair",Scoring!$B$7,IF(DX7="Good -",Scoring!$B$6,IF(DX7="Good",Scoring!$B$5,IF(DX7="Very Good",Scoring!$B$4,IF(DX7="",0)))))))</f>
        <v>0</v>
      </c>
      <c r="JN7" s="6">
        <f>IF(DY7="Poor",Scoring!$B$9,IF(DY7="Fair -",Scoring!$B$8,IF(DY7="Fair",Scoring!$B$7,IF(DY7="Good -",Scoring!$B$6,IF(DY7="Good",Scoring!$B$5,IF(DY7="Very Good",Scoring!$B$4,IF(DY7="",0)))))))</f>
        <v>0</v>
      </c>
      <c r="JO7" s="139">
        <f>IF(DX7="Poor",Scoring!$C$9,IF(DX7="Fair -",Scoring!$C$8,IF(DX7="Fair",Scoring!$C$7,IF(DX7="Good -",Scoring!$C$6,IF(DX7="Good",Scoring!$C$5,IF(DX7="Very Good",Scoring!$C$4,IF(DX7="",0)))))))</f>
        <v>0</v>
      </c>
      <c r="JP7" s="6">
        <f t="shared" si="37"/>
        <v>0</v>
      </c>
      <c r="JQ7" s="6">
        <f t="shared" si="38"/>
        <v>0</v>
      </c>
      <c r="JR7" s="138">
        <f>IF(EP7="Poor",Scoring!$B$9,IF(EP7="Fair -",Scoring!$B$8,IF(EP7="Fair",Scoring!$B$7,IF(EP7="Good -",Scoring!$B$6,IF(EP7="Good",Scoring!$B$5,IF(EP7="Very Good",Scoring!$B$4,IF(EP7="",0)))))))</f>
        <v>0</v>
      </c>
      <c r="JS7" s="6">
        <f>IF(EQ7="Poor",Scoring!$B$9,IF(EQ7="Fair -",Scoring!$B$8,IF(EQ7="Fair",Scoring!$B$7,IF(EQ7="Good -",Scoring!$B$6,IF(EQ7="Good",Scoring!$B$5,IF(EQ7="Very Good",Scoring!$B$4,IF(EQ7="",0)))))))</f>
        <v>0</v>
      </c>
      <c r="JT7" s="139">
        <f>IF(EP7="Poor",Scoring!$C$9,IF(EP7="Fair -",Scoring!$C$8,IF(EP7="Fair",Scoring!$C$7,IF(EP7="Good -",Scoring!$C$6,IF(EP7="Good",Scoring!$C$5,IF(EP7="Very Good",Scoring!$C$4,IF(EP7="",0)))))))</f>
        <v>0</v>
      </c>
      <c r="JU7" s="6">
        <f t="shared" si="39"/>
        <v>0</v>
      </c>
      <c r="JV7" s="6">
        <f t="shared" si="40"/>
        <v>0</v>
      </c>
      <c r="JW7" s="138">
        <f>IF(FH7="Poor",Scoring!$B$9,IF(FH7="Fair -",Scoring!$B$8,IF(FH7="Fair",Scoring!$B$7,IF(FH7="Good -",Scoring!$B$6,IF(FH7="Good",Scoring!$B$5,IF(FH7="Very Good",Scoring!$B$4,IF(FH7="",0)))))))</f>
        <v>0</v>
      </c>
      <c r="JX7" s="6">
        <f>IF(FI7="Poor",Scoring!$B$9,IF(FI7="Fair -",Scoring!$B$8,IF(FI7="Fair",Scoring!$B$7,IF(FI7="Good -",Scoring!$B$6,IF(FI7="Good",Scoring!$B$5,IF(FI7="Very Good",Scoring!$B$4,IF(FI7="",0)))))))</f>
        <v>0</v>
      </c>
      <c r="JY7" s="139">
        <f>IF(FH7="Poor",Scoring!$C$9,IF(FH7="Fair -",Scoring!$C$8,IF(FH7="Fair",Scoring!$C$7,IF(FH7="Good -",Scoring!$C$6,IF(FH7="Good",Scoring!$C$5,IF(FH7="Very Good",Scoring!$C$4,IF(FH7="",0)))))))</f>
        <v>0</v>
      </c>
      <c r="JZ7" s="6">
        <f t="shared" si="41"/>
        <v>0</v>
      </c>
      <c r="KA7" s="6">
        <f t="shared" si="42"/>
        <v>0</v>
      </c>
      <c r="KB7" s="138">
        <f>IF(FZ7="Poor",Scoring!$B$9,IF(FZ7="Fair -",Scoring!$B$8,IF(FZ7="Fair",Scoring!$B$7,IF(FZ7="Good -",Scoring!$B$6,IF(FZ7="Good",Scoring!$B$5,IF(FZ7="Very Good",Scoring!$B$4,IF(FZ7="",0)))))))</f>
        <v>0</v>
      </c>
      <c r="KC7" s="6">
        <f>IF(GA7="Poor",Scoring!$B$9,IF(GA7="Fair -",Scoring!$B$8,IF(GA7="Fair",Scoring!$B$7,IF(GA7="Good -",Scoring!$B$6,IF(GA7="Good",Scoring!$B$5,IF(GA7="Very Good",Scoring!$B$4,IF(GA7="",0)))))))</f>
        <v>0</v>
      </c>
      <c r="KD7" s="139">
        <f>IF(FZ7="Poor",Scoring!$C$9,IF(FZ7="Fair -",Scoring!$C$8,IF(FZ7="Fair",Scoring!$C$7,IF(FZ7="Good -",Scoring!$C$6,IF(FZ7="Good",Scoring!$C$5,IF(FZ7="Very Good",Scoring!$C$4,IF(FZ7="",0)))))))</f>
        <v>0</v>
      </c>
      <c r="KE7" s="6">
        <f t="shared" si="43"/>
        <v>0</v>
      </c>
      <c r="KF7" s="6">
        <f t="shared" si="44"/>
        <v>0</v>
      </c>
      <c r="KG7" s="138">
        <f>IF(GR7="Poor",Scoring!$B$9,IF(GR7="Fair -",Scoring!$B$8,IF(GR7="Fair",Scoring!$B$7,IF(GR7="Good -",Scoring!$B$6,IF(GR7="Good",Scoring!$B$5,IF(GR7="Very Good",Scoring!$B$4,IF(GR7="",0)))))))</f>
        <v>0</v>
      </c>
      <c r="KH7" s="6">
        <f>IF(GS7="Poor",Scoring!$B$9,IF(GS7="Fair -",Scoring!$B$8,IF(GS7="Fair",Scoring!$B$7,IF(GS7="Good -",Scoring!$B$6,IF(GS7="Good",Scoring!$B$5,IF(GS7="Very Good",Scoring!$B$4,IF(GS7="",0)))))))</f>
        <v>0</v>
      </c>
      <c r="KI7" s="139">
        <f>IF(GR7="Poor",Scoring!$C$9,IF(GR7="Fair -",Scoring!$C$8,IF(GR7="Fair",Scoring!$C$7,IF(GR7="Good -",Scoring!$C$6,IF(GR7="Good",Scoring!$C$5,IF(GR7="Very Good",Scoring!$C$4,IF(GR7="",0)))))))</f>
        <v>0</v>
      </c>
      <c r="KJ7" s="6">
        <f t="shared" si="45"/>
        <v>0</v>
      </c>
      <c r="KK7" s="6">
        <f t="shared" si="46"/>
        <v>0</v>
      </c>
      <c r="KL7" s="138">
        <f t="shared" si="47"/>
        <v>0</v>
      </c>
      <c r="KM7">
        <f t="shared" si="48"/>
        <v>0</v>
      </c>
      <c r="KN7">
        <f t="shared" si="22"/>
        <v>0</v>
      </c>
      <c r="KO7" s="59" t="str">
        <f t="shared" si="49"/>
        <v/>
      </c>
      <c r="KP7" s="59" t="str">
        <f t="shared" si="50"/>
        <v/>
      </c>
      <c r="KQ7" s="147" t="str">
        <f>IF(KO7="","",IF(KO7&gt;=Scoring!$E$4,Scoring!$A$4,IF(KO7&gt;=Scoring!$E$5,Scoring!$A$5,IF(KO7&gt;=Scoring!$E$6,Scoring!$A$6,IF(KO7&gt;=Scoring!$E$7,Scoring!$A$7,IF(KO7&gt;=Scoring!$E$8,Scoring!$A$8,IF(KO7&gt;=Scoring!$E$9,Scoring!$A$9)))))))</f>
        <v/>
      </c>
      <c r="KR7" s="147" t="str">
        <f>IF(KP7="","",IF(KP7&gt;=Scoring!$E$4,Scoring!$A$4,IF(KP7&gt;=Scoring!$E$5,Scoring!$A$5,IF(KP7&gt;=Scoring!$E$6,Scoring!$A$6,IF(KP7&gt;=Scoring!$E$7,Scoring!$A$7,IF(KP7&gt;=Scoring!$E$8,Scoring!$A$8,IF(KP7&gt;=Scoring!$E$9,Scoring!$A$9)))))))</f>
        <v/>
      </c>
      <c r="KS7" s="150">
        <f t="shared" si="51"/>
        <v>0</v>
      </c>
      <c r="KT7">
        <f t="shared" si="52"/>
        <v>0</v>
      </c>
      <c r="KU7">
        <f t="shared" si="53"/>
        <v>0</v>
      </c>
      <c r="KV7">
        <f t="shared" si="54"/>
        <v>0</v>
      </c>
      <c r="KW7">
        <f t="shared" si="55"/>
        <v>0</v>
      </c>
      <c r="KX7">
        <f t="shared" si="56"/>
        <v>0</v>
      </c>
      <c r="KY7">
        <f t="shared" si="57"/>
        <v>0</v>
      </c>
      <c r="KZ7">
        <f t="shared" si="58"/>
        <v>0</v>
      </c>
      <c r="LA7">
        <f t="shared" si="59"/>
        <v>0</v>
      </c>
      <c r="LB7">
        <f t="shared" si="60"/>
        <v>0</v>
      </c>
      <c r="LC7">
        <f t="shared" si="61"/>
        <v>0</v>
      </c>
      <c r="LD7">
        <f t="shared" si="62"/>
        <v>0</v>
      </c>
      <c r="LE7">
        <f t="shared" si="63"/>
        <v>0</v>
      </c>
    </row>
    <row r="8" spans="1:317" ht="43.35" customHeight="1" x14ac:dyDescent="0.25">
      <c r="A8" s="71" t="str">
        <f>IF(KEAs!A8=0,"",KEAs!A8)</f>
        <v/>
      </c>
      <c r="B8" s="109"/>
      <c r="C8" s="110"/>
      <c r="D8" s="244" t="str">
        <f t="shared" si="0"/>
        <v/>
      </c>
      <c r="E8" s="112"/>
      <c r="F8" s="112"/>
      <c r="G8" s="112"/>
      <c r="H8" s="112"/>
      <c r="I8" s="112"/>
      <c r="J8" s="112"/>
      <c r="K8" s="112"/>
      <c r="L8" s="112"/>
      <c r="M8" s="112"/>
      <c r="N8" s="112"/>
      <c r="O8" s="112"/>
      <c r="P8" s="112"/>
      <c r="Q8" s="112"/>
      <c r="R8" s="112"/>
      <c r="S8" s="112"/>
      <c r="T8" s="109"/>
      <c r="U8" s="110"/>
      <c r="V8" s="244" t="str">
        <f t="shared" si="1"/>
        <v/>
      </c>
      <c r="W8" s="112"/>
      <c r="X8" s="112"/>
      <c r="Y8" s="112"/>
      <c r="Z8" s="112"/>
      <c r="AA8" s="112"/>
      <c r="AB8" s="112"/>
      <c r="AC8" s="112"/>
      <c r="AD8" s="112"/>
      <c r="AE8" s="112"/>
      <c r="AF8" s="112"/>
      <c r="AG8" s="112"/>
      <c r="AH8" s="112"/>
      <c r="AI8" s="112"/>
      <c r="AJ8" s="112"/>
      <c r="AK8" s="112"/>
      <c r="AL8" s="109"/>
      <c r="AM8" s="110"/>
      <c r="AN8" s="244" t="str">
        <f t="shared" si="2"/>
        <v/>
      </c>
      <c r="AO8" s="112"/>
      <c r="AP8" s="112"/>
      <c r="AQ8" s="112"/>
      <c r="AR8" s="112"/>
      <c r="AS8" s="112"/>
      <c r="AT8" s="112"/>
      <c r="AU8" s="112"/>
      <c r="AV8" s="112"/>
      <c r="AW8" s="112"/>
      <c r="AX8" s="112"/>
      <c r="AY8" s="112"/>
      <c r="AZ8" s="112"/>
      <c r="BA8" s="112"/>
      <c r="BB8" s="112"/>
      <c r="BC8" s="112"/>
      <c r="BD8" s="109"/>
      <c r="BE8" s="110"/>
      <c r="BF8" s="244" t="str">
        <f t="shared" si="3"/>
        <v/>
      </c>
      <c r="BG8" s="112"/>
      <c r="BH8" s="112"/>
      <c r="BI8" s="112"/>
      <c r="BJ8" s="112"/>
      <c r="BK8" s="112"/>
      <c r="BL8" s="112"/>
      <c r="BM8" s="112"/>
      <c r="BN8" s="112"/>
      <c r="BO8" s="112"/>
      <c r="BP8" s="112"/>
      <c r="BQ8" s="112"/>
      <c r="BR8" s="112"/>
      <c r="BS8" s="112"/>
      <c r="BT8" s="112"/>
      <c r="BU8" s="112"/>
      <c r="BV8" s="109"/>
      <c r="BW8" s="110"/>
      <c r="BX8" s="244" t="str">
        <f t="shared" si="4"/>
        <v/>
      </c>
      <c r="BY8" s="112"/>
      <c r="BZ8" s="112"/>
      <c r="CA8" s="112"/>
      <c r="CB8" s="112"/>
      <c r="CC8" s="112"/>
      <c r="CD8" s="112"/>
      <c r="CE8" s="112"/>
      <c r="CF8" s="112"/>
      <c r="CG8" s="112"/>
      <c r="CH8" s="112"/>
      <c r="CI8" s="112"/>
      <c r="CJ8" s="112"/>
      <c r="CK8" s="112"/>
      <c r="CL8" s="112"/>
      <c r="CM8" s="112"/>
      <c r="CN8" s="109"/>
      <c r="CO8" s="110"/>
      <c r="CP8" s="244" t="str">
        <f t="shared" si="5"/>
        <v/>
      </c>
      <c r="CQ8" s="112"/>
      <c r="CR8" s="112"/>
      <c r="CS8" s="112"/>
      <c r="CT8" s="112"/>
      <c r="CU8" s="112"/>
      <c r="CV8" s="112"/>
      <c r="CW8" s="112"/>
      <c r="CX8" s="112"/>
      <c r="CY8" s="112"/>
      <c r="CZ8" s="112"/>
      <c r="DA8" s="112"/>
      <c r="DB8" s="112"/>
      <c r="DC8" s="112"/>
      <c r="DD8" s="112"/>
      <c r="DE8" s="112"/>
      <c r="DF8" s="109"/>
      <c r="DG8" s="110"/>
      <c r="DH8" s="244" t="str">
        <f t="shared" si="6"/>
        <v/>
      </c>
      <c r="DI8" s="112"/>
      <c r="DJ8" s="112"/>
      <c r="DK8" s="112"/>
      <c r="DL8" s="112"/>
      <c r="DM8" s="112"/>
      <c r="DN8" s="112"/>
      <c r="DO8" s="112"/>
      <c r="DP8" s="112"/>
      <c r="DQ8" s="112"/>
      <c r="DR8" s="112"/>
      <c r="DS8" s="112"/>
      <c r="DT8" s="112"/>
      <c r="DU8" s="112"/>
      <c r="DV8" s="112"/>
      <c r="DW8" s="112"/>
      <c r="DX8" s="109"/>
      <c r="DY8" s="110"/>
      <c r="DZ8" s="244" t="str">
        <f t="shared" si="7"/>
        <v/>
      </c>
      <c r="EA8" s="112"/>
      <c r="EB8" s="112"/>
      <c r="EC8" s="112"/>
      <c r="ED8" s="112"/>
      <c r="EE8" s="112"/>
      <c r="EF8" s="112"/>
      <c r="EG8" s="112"/>
      <c r="EH8" s="112"/>
      <c r="EI8" s="112"/>
      <c r="EJ8" s="112"/>
      <c r="EK8" s="112"/>
      <c r="EL8" s="112"/>
      <c r="EM8" s="112"/>
      <c r="EN8" s="112"/>
      <c r="EO8" s="112"/>
      <c r="EP8" s="109"/>
      <c r="EQ8" s="110"/>
      <c r="ER8" s="244" t="str">
        <f t="shared" si="8"/>
        <v/>
      </c>
      <c r="ES8" s="112"/>
      <c r="ET8" s="112"/>
      <c r="EU8" s="112"/>
      <c r="EV8" s="112"/>
      <c r="EW8" s="112"/>
      <c r="EX8" s="112"/>
      <c r="EY8" s="112"/>
      <c r="EZ8" s="112"/>
      <c r="FA8" s="112"/>
      <c r="FB8" s="112"/>
      <c r="FC8" s="112"/>
      <c r="FD8" s="112"/>
      <c r="FE8" s="112"/>
      <c r="FF8" s="112"/>
      <c r="FG8" s="112"/>
      <c r="FH8" s="109"/>
      <c r="FI8" s="110"/>
      <c r="FJ8" s="244" t="str">
        <f t="shared" si="9"/>
        <v/>
      </c>
      <c r="FK8" s="112"/>
      <c r="FL8" s="112"/>
      <c r="FM8" s="112"/>
      <c r="FN8" s="112"/>
      <c r="FO8" s="112"/>
      <c r="FP8" s="112"/>
      <c r="FQ8" s="112"/>
      <c r="FR8" s="112"/>
      <c r="FS8" s="112"/>
      <c r="FT8" s="112"/>
      <c r="FU8" s="112"/>
      <c r="FV8" s="112"/>
      <c r="FW8" s="112"/>
      <c r="FX8" s="112"/>
      <c r="FY8" s="112"/>
      <c r="FZ8" s="109"/>
      <c r="GA8" s="110"/>
      <c r="GB8" s="244" t="str">
        <f t="shared" si="10"/>
        <v/>
      </c>
      <c r="GC8" s="112"/>
      <c r="GD8" s="112"/>
      <c r="GE8" s="112"/>
      <c r="GF8" s="112"/>
      <c r="GG8" s="112"/>
      <c r="GH8" s="112"/>
      <c r="GI8" s="112"/>
      <c r="GJ8" s="112"/>
      <c r="GK8" s="112"/>
      <c r="GL8" s="112"/>
      <c r="GM8" s="112"/>
      <c r="GN8" s="112"/>
      <c r="GO8" s="112"/>
      <c r="GP8" s="112"/>
      <c r="GQ8" s="112"/>
      <c r="GR8" s="109"/>
      <c r="GS8" s="110"/>
      <c r="GT8" s="244" t="str">
        <f t="shared" si="11"/>
        <v/>
      </c>
      <c r="GU8" s="112"/>
      <c r="GV8" s="112"/>
      <c r="GW8" s="112"/>
      <c r="GX8" s="112"/>
      <c r="GY8" s="112"/>
      <c r="GZ8" s="112"/>
      <c r="HA8" s="112"/>
      <c r="HB8" s="112"/>
      <c r="HC8" s="112"/>
      <c r="HD8" s="112"/>
      <c r="HE8" s="112"/>
      <c r="HF8" s="112"/>
      <c r="HG8" s="112"/>
      <c r="HH8" s="112"/>
      <c r="HI8" s="112"/>
      <c r="IA8" s="138">
        <f>IF(B8="Poor",Scoring!$B$9,IF(B8="Fair -",Scoring!$B$8,IF(B8="Fair",Scoring!$B$7,IF(B8="Good -",Scoring!$B$6,IF(B8="Good",Scoring!$B$5,IF(B8="Very Good",Scoring!$B$4,IF(B8="",0)))))))</f>
        <v>0</v>
      </c>
      <c r="IB8" s="6">
        <f>IF(C8="Poor",Scoring!$B$9,IF(C8="Fair -",Scoring!$B$8,IF(C8="Fair",Scoring!$B$7,IF(C8="Good -",Scoring!$B$6,IF(C8="Good",Scoring!$B$5,IF(C8="Very Good",Scoring!$B$4,IF(C8="",0)))))))</f>
        <v>0</v>
      </c>
      <c r="IC8" s="139">
        <f>IF(B8="Poor",Scoring!$C$9,IF(B8="Fair -",Scoring!$C$8,IF(B8="Fair",Scoring!$C$7,IF(B8="Good -",Scoring!$C$6,IF(B8="Good",Scoring!$C$5,IF(B8="Very Good",Scoring!$C$4,IF(B8="",0)))))))</f>
        <v>0</v>
      </c>
      <c r="ID8" s="6">
        <f t="shared" si="23"/>
        <v>0</v>
      </c>
      <c r="IE8" s="6">
        <f t="shared" si="24"/>
        <v>0</v>
      </c>
      <c r="IF8" s="6"/>
      <c r="IG8" s="6"/>
      <c r="IH8" s="6"/>
      <c r="II8" s="138">
        <f>IF(T8="Poor",Scoring!$B$9,IF(T8="Fair -",Scoring!$B$8,IF(T8="Fair",Scoring!$B$7,IF(T8="Good -",Scoring!$B$6,IF(T8="Good",Scoring!$B$5,IF(T8="Very Good",Scoring!$B$4,IF(T8="",0)))))))</f>
        <v>0</v>
      </c>
      <c r="IJ8" s="6">
        <f>IF(U8="Poor",Scoring!$B$9,IF(U8="Fair -",Scoring!$B$8,IF(U8="Fair",Scoring!$B$7,IF(U8="Good -",Scoring!$B$6,IF(U8="Good",Scoring!$B$5,IF(U8="Very Good",Scoring!$B$4,IF(U8="",0)))))))</f>
        <v>0</v>
      </c>
      <c r="IK8" s="139">
        <f>IF(T8="Poor",Scoring!$C$9,IF(T8="Fair -",Scoring!$C$8,IF(T8="Fair",Scoring!$C$7,IF(T8="Good -",Scoring!$C$6,IF(T8="Good",Scoring!$C$5,IF(T8="Very Good",Scoring!$C$4,IF(T8="",0)))))))</f>
        <v>0</v>
      </c>
      <c r="IL8" s="6">
        <f t="shared" si="25"/>
        <v>0</v>
      </c>
      <c r="IM8" s="6">
        <f t="shared" si="26"/>
        <v>0</v>
      </c>
      <c r="IN8" s="138">
        <f>IF(AL8="Poor",Scoring!$B$9,IF(AL8="Fair -",Scoring!$B$8,IF(AL8="Fair",Scoring!$B$7,IF(AL8="Good -",Scoring!$B$6,IF(AL8="Good",Scoring!$B$5,IF(AL8="Very Good",Scoring!$B$4,IF(AL8="",0)))))))</f>
        <v>0</v>
      </c>
      <c r="IO8" s="6">
        <f>IF(AM8="Poor",Scoring!$B$9,IF(AM8="Fair -",Scoring!$B$8,IF(AM8="Fair",Scoring!$B$7,IF(AM8="Good -",Scoring!$B$6,IF(AM8="Good",Scoring!$B$5,IF(AM8="Very Good",Scoring!$B$4,IF(AM8="",0)))))))</f>
        <v>0</v>
      </c>
      <c r="IP8" s="139">
        <f>IF(AL8="Poor",Scoring!$C$9,IF(AL8="Fair -",Scoring!$C$8,IF(AL8="Fair",Scoring!$C$7,IF(AL8="Good -",Scoring!$C$6,IF(AL8="Good",Scoring!$C$5,IF(AL8="Very Good",Scoring!$C$4,IF(AL8="",0)))))))</f>
        <v>0</v>
      </c>
      <c r="IQ8" s="6">
        <f t="shared" si="27"/>
        <v>0</v>
      </c>
      <c r="IR8" s="6">
        <f t="shared" si="28"/>
        <v>0</v>
      </c>
      <c r="IS8" s="138">
        <f>IF(BD8="Poor",Scoring!$B$9,IF(BD8="Fair -",Scoring!$B$8,IF(BD8="Fair",Scoring!$B$7,IF(BD8="Good -",Scoring!$B$6,IF(BD8="Good",Scoring!$B$5,IF(BD8="Very Good",Scoring!$B$4,IF(BD8="",0)))))))</f>
        <v>0</v>
      </c>
      <c r="IT8" s="6">
        <f>IF(BE8="Poor",Scoring!$B$9,IF(BE8="Fair -",Scoring!$B$8,IF(BE8="Fair",Scoring!$B$7,IF(BE8="Good -",Scoring!$B$6,IF(BE8="Good",Scoring!$B$5,IF(BE8="Very Good",Scoring!$B$4,IF(BE8="",0)))))))</f>
        <v>0</v>
      </c>
      <c r="IU8" s="139">
        <f>IF(BD8="Poor",Scoring!$C$9,IF(BD8="Fair -",Scoring!$C$8,IF(BD8="Fair",Scoring!$C$7,IF(BD8="Good -",Scoring!$C$6,IF(BD8="Good",Scoring!$C$5,IF(BD8="Very Good",Scoring!$C$4,IF(BD8="",0)))))))</f>
        <v>0</v>
      </c>
      <c r="IV8" s="6">
        <f t="shared" si="29"/>
        <v>0</v>
      </c>
      <c r="IW8" s="6">
        <f t="shared" si="30"/>
        <v>0</v>
      </c>
      <c r="IX8" s="138">
        <f>IF(BV8="Poor",Scoring!$B$9,IF(BV8="Fair -",Scoring!$B$8,IF(BV8="Fair",Scoring!$B$7,IF(BV8="Good -",Scoring!$B$6,IF(BV8="Good",Scoring!$B$5,IF(BV8="Very Good",Scoring!$B$4,IF(BV8="",0)))))))</f>
        <v>0</v>
      </c>
      <c r="IY8" s="6">
        <f>IF(BW8="Poor",Scoring!$B$9,IF(BW8="Fair -",Scoring!$B$8,IF(BW8="Fair",Scoring!$B$7,IF(BW8="Good -",Scoring!$B$6,IF(BW8="Good",Scoring!$B$5,IF(BW8="Very Good",Scoring!$B$4,IF(BW8="",0)))))))</f>
        <v>0</v>
      </c>
      <c r="IZ8" s="139">
        <f>IF(BV8="Poor",Scoring!$C$9,IF(BV8="Fair -",Scoring!$C$8,IF(BV8="Fair",Scoring!$C$7,IF(BV8="Good -",Scoring!$C$6,IF(BV8="Good",Scoring!$C$5,IF(BV8="Very Good",Scoring!$C$4,IF(BV8="",0)))))))</f>
        <v>0</v>
      </c>
      <c r="JA8" s="6">
        <f t="shared" si="31"/>
        <v>0</v>
      </c>
      <c r="JB8" s="6">
        <f t="shared" si="32"/>
        <v>0</v>
      </c>
      <c r="JC8" s="138">
        <f>IF(CN8="Poor",Scoring!$B$9,IF(CN8="Fair -",Scoring!$B$8,IF(CN8="Fair",Scoring!$B$7,IF(CN8="Good -",Scoring!$B$6,IF(CN8="Good",Scoring!$B$5,IF(CN8="Very Good",Scoring!$B$4,IF(CN8="",0)))))))</f>
        <v>0</v>
      </c>
      <c r="JD8" s="6">
        <f>IF(CO8="Poor",Scoring!$B$9,IF(CO8="Fair -",Scoring!$B$8,IF(CO8="Fair",Scoring!$B$7,IF(CO8="Good -",Scoring!$B$6,IF(CO8="Good",Scoring!$B$5,IF(CO8="Very Good",Scoring!$B$4,IF(CO8="",0)))))))</f>
        <v>0</v>
      </c>
      <c r="JE8" s="139">
        <f>IF(CN8="Poor",Scoring!$C$9,IF(CN8="Fair -",Scoring!$C$8,IF(CN8="Fair",Scoring!$C$7,IF(CN8="Good -",Scoring!$C$6,IF(CN8="Good",Scoring!$C$5,IF(CN8="Very Good",Scoring!$C$4,IF(CN8="",0)))))))</f>
        <v>0</v>
      </c>
      <c r="JF8" s="6">
        <f t="shared" si="33"/>
        <v>0</v>
      </c>
      <c r="JG8" s="6">
        <f t="shared" si="34"/>
        <v>0</v>
      </c>
      <c r="JH8" s="138">
        <f>IF(DF8="Poor",Scoring!$B$9,IF(DF8="Fair -",Scoring!$B$8,IF(DF8="Fair",Scoring!$B$7,IF(DF8="Good -",Scoring!$B$6,IF(DF8="Good",Scoring!$B$5,IF(DF8="Very Good",Scoring!$B$4,IF(DF8="",0)))))))</f>
        <v>0</v>
      </c>
      <c r="JI8" s="6">
        <f>IF(DG8="Poor",Scoring!$B$9,IF(DG8="Fair -",Scoring!$B$8,IF(DG8="Fair",Scoring!$B$7,IF(DG8="Good -",Scoring!$B$6,IF(DG8="Good",Scoring!$B$5,IF(DG8="Very Good",Scoring!$B$4,IF(DG8="",0)))))))</f>
        <v>0</v>
      </c>
      <c r="JJ8" s="139">
        <f>IF(DF8="Poor",Scoring!$C$9,IF(DF8="Fair -",Scoring!$C$8,IF(DF8="Fair",Scoring!$C$7,IF(DF8="Good -",Scoring!$C$6,IF(DF8="Good",Scoring!$C$5,IF(DF8="Very Good",Scoring!$C$4,IF(DF8="",0)))))))</f>
        <v>0</v>
      </c>
      <c r="JK8" s="6">
        <f t="shared" si="35"/>
        <v>0</v>
      </c>
      <c r="JL8" s="6">
        <f t="shared" si="36"/>
        <v>0</v>
      </c>
      <c r="JM8" s="138">
        <f>IF(DX8="Poor",Scoring!$B$9,IF(DX8="Fair -",Scoring!$B$8,IF(DX8="Fair",Scoring!$B$7,IF(DX8="Good -",Scoring!$B$6,IF(DX8="Good",Scoring!$B$5,IF(DX8="Very Good",Scoring!$B$4,IF(DX8="",0)))))))</f>
        <v>0</v>
      </c>
      <c r="JN8" s="6">
        <f>IF(DY8="Poor",Scoring!$B$9,IF(DY8="Fair -",Scoring!$B$8,IF(DY8="Fair",Scoring!$B$7,IF(DY8="Good -",Scoring!$B$6,IF(DY8="Good",Scoring!$B$5,IF(DY8="Very Good",Scoring!$B$4,IF(DY8="",0)))))))</f>
        <v>0</v>
      </c>
      <c r="JO8" s="139">
        <f>IF(DX8="Poor",Scoring!$C$9,IF(DX8="Fair -",Scoring!$C$8,IF(DX8="Fair",Scoring!$C$7,IF(DX8="Good -",Scoring!$C$6,IF(DX8="Good",Scoring!$C$5,IF(DX8="Very Good",Scoring!$C$4,IF(DX8="",0)))))))</f>
        <v>0</v>
      </c>
      <c r="JP8" s="6">
        <f t="shared" si="37"/>
        <v>0</v>
      </c>
      <c r="JQ8" s="6">
        <f t="shared" si="38"/>
        <v>0</v>
      </c>
      <c r="JR8" s="138">
        <f>IF(EP8="Poor",Scoring!$B$9,IF(EP8="Fair -",Scoring!$B$8,IF(EP8="Fair",Scoring!$B$7,IF(EP8="Good -",Scoring!$B$6,IF(EP8="Good",Scoring!$B$5,IF(EP8="Very Good",Scoring!$B$4,IF(EP8="",0)))))))</f>
        <v>0</v>
      </c>
      <c r="JS8" s="6">
        <f>IF(EQ8="Poor",Scoring!$B$9,IF(EQ8="Fair -",Scoring!$B$8,IF(EQ8="Fair",Scoring!$B$7,IF(EQ8="Good -",Scoring!$B$6,IF(EQ8="Good",Scoring!$B$5,IF(EQ8="Very Good",Scoring!$B$4,IF(EQ8="",0)))))))</f>
        <v>0</v>
      </c>
      <c r="JT8" s="139">
        <f>IF(EP8="Poor",Scoring!$C$9,IF(EP8="Fair -",Scoring!$C$8,IF(EP8="Fair",Scoring!$C$7,IF(EP8="Good -",Scoring!$C$6,IF(EP8="Good",Scoring!$C$5,IF(EP8="Very Good",Scoring!$C$4,IF(EP8="",0)))))))</f>
        <v>0</v>
      </c>
      <c r="JU8" s="6">
        <f t="shared" si="39"/>
        <v>0</v>
      </c>
      <c r="JV8" s="6">
        <f t="shared" si="40"/>
        <v>0</v>
      </c>
      <c r="JW8" s="138">
        <f>IF(FH8="Poor",Scoring!$B$9,IF(FH8="Fair -",Scoring!$B$8,IF(FH8="Fair",Scoring!$B$7,IF(FH8="Good -",Scoring!$B$6,IF(FH8="Good",Scoring!$B$5,IF(FH8="Very Good",Scoring!$B$4,IF(FH8="",0)))))))</f>
        <v>0</v>
      </c>
      <c r="JX8" s="6">
        <f>IF(FI8="Poor",Scoring!$B$9,IF(FI8="Fair -",Scoring!$B$8,IF(FI8="Fair",Scoring!$B$7,IF(FI8="Good -",Scoring!$B$6,IF(FI8="Good",Scoring!$B$5,IF(FI8="Very Good",Scoring!$B$4,IF(FI8="",0)))))))</f>
        <v>0</v>
      </c>
      <c r="JY8" s="139">
        <f>IF(FH8="Poor",Scoring!$C$9,IF(FH8="Fair -",Scoring!$C$8,IF(FH8="Fair",Scoring!$C$7,IF(FH8="Good -",Scoring!$C$6,IF(FH8="Good",Scoring!$C$5,IF(FH8="Very Good",Scoring!$C$4,IF(FH8="",0)))))))</f>
        <v>0</v>
      </c>
      <c r="JZ8" s="6">
        <f t="shared" si="41"/>
        <v>0</v>
      </c>
      <c r="KA8" s="6">
        <f t="shared" si="42"/>
        <v>0</v>
      </c>
      <c r="KB8" s="138">
        <f>IF(FZ8="Poor",Scoring!$B$9,IF(FZ8="Fair -",Scoring!$B$8,IF(FZ8="Fair",Scoring!$B$7,IF(FZ8="Good -",Scoring!$B$6,IF(FZ8="Good",Scoring!$B$5,IF(FZ8="Very Good",Scoring!$B$4,IF(FZ8="",0)))))))</f>
        <v>0</v>
      </c>
      <c r="KC8" s="6">
        <f>IF(GA8="Poor",Scoring!$B$9,IF(GA8="Fair -",Scoring!$B$8,IF(GA8="Fair",Scoring!$B$7,IF(GA8="Good -",Scoring!$B$6,IF(GA8="Good",Scoring!$B$5,IF(GA8="Very Good",Scoring!$B$4,IF(GA8="",0)))))))</f>
        <v>0</v>
      </c>
      <c r="KD8" s="139">
        <f>IF(FZ8="Poor",Scoring!$C$9,IF(FZ8="Fair -",Scoring!$C$8,IF(FZ8="Fair",Scoring!$C$7,IF(FZ8="Good -",Scoring!$C$6,IF(FZ8="Good",Scoring!$C$5,IF(FZ8="Very Good",Scoring!$C$4,IF(FZ8="",0)))))))</f>
        <v>0</v>
      </c>
      <c r="KE8" s="6">
        <f t="shared" si="43"/>
        <v>0</v>
      </c>
      <c r="KF8" s="6">
        <f t="shared" si="44"/>
        <v>0</v>
      </c>
      <c r="KG8" s="138">
        <f>IF(GR8="Poor",Scoring!$B$9,IF(GR8="Fair -",Scoring!$B$8,IF(GR8="Fair",Scoring!$B$7,IF(GR8="Good -",Scoring!$B$6,IF(GR8="Good",Scoring!$B$5,IF(GR8="Very Good",Scoring!$B$4,IF(GR8="",0)))))))</f>
        <v>0</v>
      </c>
      <c r="KH8" s="6">
        <f>IF(GS8="Poor",Scoring!$B$9,IF(GS8="Fair -",Scoring!$B$8,IF(GS8="Fair",Scoring!$B$7,IF(GS8="Good -",Scoring!$B$6,IF(GS8="Good",Scoring!$B$5,IF(GS8="Very Good",Scoring!$B$4,IF(GS8="",0)))))))</f>
        <v>0</v>
      </c>
      <c r="KI8" s="139">
        <f>IF(GR8="Poor",Scoring!$C$9,IF(GR8="Fair -",Scoring!$C$8,IF(GR8="Fair",Scoring!$C$7,IF(GR8="Good -",Scoring!$C$6,IF(GR8="Good",Scoring!$C$5,IF(GR8="Very Good",Scoring!$C$4,IF(GR8="",0)))))))</f>
        <v>0</v>
      </c>
      <c r="KJ8" s="6">
        <f t="shared" si="45"/>
        <v>0</v>
      </c>
      <c r="KK8" s="6">
        <f t="shared" si="46"/>
        <v>0</v>
      </c>
      <c r="KL8" s="138">
        <f t="shared" si="47"/>
        <v>0</v>
      </c>
      <c r="KM8">
        <f t="shared" si="48"/>
        <v>0</v>
      </c>
      <c r="KN8">
        <f t="shared" si="22"/>
        <v>0</v>
      </c>
      <c r="KO8" s="59" t="str">
        <f t="shared" si="49"/>
        <v/>
      </c>
      <c r="KP8" s="59" t="str">
        <f t="shared" si="50"/>
        <v/>
      </c>
      <c r="KQ8" s="147" t="str">
        <f>IF(KO8="","",IF(KO8&gt;=Scoring!$E$4,Scoring!$A$4,IF(KO8&gt;=Scoring!$E$5,Scoring!$A$5,IF(KO8&gt;=Scoring!$E$6,Scoring!$A$6,IF(KO8&gt;=Scoring!$E$7,Scoring!$A$7,IF(KO8&gt;=Scoring!$E$8,Scoring!$A$8,IF(KO8&gt;=Scoring!$E$9,Scoring!$A$9)))))))</f>
        <v/>
      </c>
      <c r="KR8" s="147" t="str">
        <f>IF(KP8="","",IF(KP8&gt;=Scoring!$E$4,Scoring!$A$4,IF(KP8&gt;=Scoring!$E$5,Scoring!$A$5,IF(KP8&gt;=Scoring!$E$6,Scoring!$A$6,IF(KP8&gt;=Scoring!$E$7,Scoring!$A$7,IF(KP8&gt;=Scoring!$E$8,Scoring!$A$8,IF(KP8&gt;=Scoring!$E$9,Scoring!$A$9)))))))</f>
        <v/>
      </c>
      <c r="KS8" s="150">
        <f t="shared" si="51"/>
        <v>0</v>
      </c>
      <c r="KT8">
        <f t="shared" si="52"/>
        <v>0</v>
      </c>
      <c r="KU8">
        <f t="shared" si="53"/>
        <v>0</v>
      </c>
      <c r="KV8">
        <f t="shared" si="54"/>
        <v>0</v>
      </c>
      <c r="KW8">
        <f t="shared" si="55"/>
        <v>0</v>
      </c>
      <c r="KX8">
        <f t="shared" si="56"/>
        <v>0</v>
      </c>
      <c r="KY8">
        <f t="shared" si="57"/>
        <v>0</v>
      </c>
      <c r="KZ8">
        <f t="shared" si="58"/>
        <v>0</v>
      </c>
      <c r="LA8">
        <f t="shared" si="59"/>
        <v>0</v>
      </c>
      <c r="LB8">
        <f t="shared" si="60"/>
        <v>0</v>
      </c>
      <c r="LC8">
        <f t="shared" si="61"/>
        <v>0</v>
      </c>
      <c r="LD8">
        <f t="shared" si="62"/>
        <v>0</v>
      </c>
      <c r="LE8">
        <f t="shared" si="63"/>
        <v>0</v>
      </c>
    </row>
    <row r="9" spans="1:317" ht="43.35" customHeight="1" x14ac:dyDescent="0.25">
      <c r="A9" s="71" t="str">
        <f>IF(KEAs!A9=0,"",KEAs!A9)</f>
        <v/>
      </c>
      <c r="B9" s="109"/>
      <c r="C9" s="110"/>
      <c r="D9" s="244" t="str">
        <f t="shared" si="0"/>
        <v/>
      </c>
      <c r="E9" s="112"/>
      <c r="F9" s="112"/>
      <c r="G9" s="112"/>
      <c r="H9" s="112"/>
      <c r="I9" s="112"/>
      <c r="J9" s="112"/>
      <c r="K9" s="112"/>
      <c r="L9" s="112"/>
      <c r="M9" s="112"/>
      <c r="N9" s="112"/>
      <c r="O9" s="112"/>
      <c r="P9" s="112"/>
      <c r="Q9" s="112"/>
      <c r="R9" s="112"/>
      <c r="S9" s="112"/>
      <c r="T9" s="109"/>
      <c r="U9" s="110"/>
      <c r="V9" s="244" t="str">
        <f t="shared" si="1"/>
        <v/>
      </c>
      <c r="W9" s="112"/>
      <c r="X9" s="112"/>
      <c r="Y9" s="112"/>
      <c r="Z9" s="112"/>
      <c r="AA9" s="112"/>
      <c r="AB9" s="112"/>
      <c r="AC9" s="112"/>
      <c r="AD9" s="112"/>
      <c r="AE9" s="112"/>
      <c r="AF9" s="112"/>
      <c r="AG9" s="112"/>
      <c r="AH9" s="112"/>
      <c r="AI9" s="112"/>
      <c r="AJ9" s="112"/>
      <c r="AK9" s="112"/>
      <c r="AL9" s="109"/>
      <c r="AM9" s="110"/>
      <c r="AN9" s="244" t="str">
        <f t="shared" si="2"/>
        <v/>
      </c>
      <c r="AO9" s="112"/>
      <c r="AP9" s="112"/>
      <c r="AQ9" s="112"/>
      <c r="AR9" s="112"/>
      <c r="AS9" s="112"/>
      <c r="AT9" s="112"/>
      <c r="AU9" s="112"/>
      <c r="AV9" s="112"/>
      <c r="AW9" s="112"/>
      <c r="AX9" s="112"/>
      <c r="AY9" s="112"/>
      <c r="AZ9" s="112"/>
      <c r="BA9" s="112"/>
      <c r="BB9" s="112"/>
      <c r="BC9" s="112"/>
      <c r="BD9" s="109"/>
      <c r="BE9" s="110"/>
      <c r="BF9" s="244" t="str">
        <f t="shared" si="3"/>
        <v/>
      </c>
      <c r="BG9" s="112"/>
      <c r="BH9" s="112"/>
      <c r="BI9" s="112"/>
      <c r="BJ9" s="112"/>
      <c r="BK9" s="112"/>
      <c r="BL9" s="112"/>
      <c r="BM9" s="112"/>
      <c r="BN9" s="112"/>
      <c r="BO9" s="112"/>
      <c r="BP9" s="112"/>
      <c r="BQ9" s="112"/>
      <c r="BR9" s="112"/>
      <c r="BS9" s="112"/>
      <c r="BT9" s="112"/>
      <c r="BU9" s="112"/>
      <c r="BV9" s="109"/>
      <c r="BW9" s="110"/>
      <c r="BX9" s="244" t="str">
        <f t="shared" si="4"/>
        <v/>
      </c>
      <c r="BY9" s="112"/>
      <c r="BZ9" s="112"/>
      <c r="CA9" s="112"/>
      <c r="CB9" s="112"/>
      <c r="CC9" s="112"/>
      <c r="CD9" s="112"/>
      <c r="CE9" s="112"/>
      <c r="CF9" s="112"/>
      <c r="CG9" s="112"/>
      <c r="CH9" s="112"/>
      <c r="CI9" s="112"/>
      <c r="CJ9" s="112"/>
      <c r="CK9" s="112"/>
      <c r="CL9" s="112"/>
      <c r="CM9" s="112"/>
      <c r="CN9" s="109"/>
      <c r="CO9" s="110"/>
      <c r="CP9" s="244" t="str">
        <f t="shared" si="5"/>
        <v/>
      </c>
      <c r="CQ9" s="112"/>
      <c r="CR9" s="112"/>
      <c r="CS9" s="112"/>
      <c r="CT9" s="112"/>
      <c r="CU9" s="112"/>
      <c r="CV9" s="112"/>
      <c r="CW9" s="112"/>
      <c r="CX9" s="112"/>
      <c r="CY9" s="112"/>
      <c r="CZ9" s="112"/>
      <c r="DA9" s="112"/>
      <c r="DB9" s="112"/>
      <c r="DC9" s="112"/>
      <c r="DD9" s="112"/>
      <c r="DE9" s="112"/>
      <c r="DF9" s="109"/>
      <c r="DG9" s="110"/>
      <c r="DH9" s="244" t="str">
        <f t="shared" si="6"/>
        <v/>
      </c>
      <c r="DI9" s="112"/>
      <c r="DJ9" s="112"/>
      <c r="DK9" s="112"/>
      <c r="DL9" s="112"/>
      <c r="DM9" s="112"/>
      <c r="DN9" s="112"/>
      <c r="DO9" s="112"/>
      <c r="DP9" s="112"/>
      <c r="DQ9" s="112"/>
      <c r="DR9" s="112"/>
      <c r="DS9" s="112"/>
      <c r="DT9" s="112"/>
      <c r="DU9" s="112"/>
      <c r="DV9" s="112"/>
      <c r="DW9" s="112"/>
      <c r="DX9" s="109"/>
      <c r="DY9" s="110"/>
      <c r="DZ9" s="244" t="str">
        <f t="shared" si="7"/>
        <v/>
      </c>
      <c r="EA9" s="112"/>
      <c r="EB9" s="112"/>
      <c r="EC9" s="112"/>
      <c r="ED9" s="112"/>
      <c r="EE9" s="112"/>
      <c r="EF9" s="112"/>
      <c r="EG9" s="112"/>
      <c r="EH9" s="112"/>
      <c r="EI9" s="112"/>
      <c r="EJ9" s="112"/>
      <c r="EK9" s="112"/>
      <c r="EL9" s="112"/>
      <c r="EM9" s="112"/>
      <c r="EN9" s="112"/>
      <c r="EO9" s="112"/>
      <c r="EP9" s="109"/>
      <c r="EQ9" s="110"/>
      <c r="ER9" s="244" t="str">
        <f t="shared" si="8"/>
        <v/>
      </c>
      <c r="ES9" s="112"/>
      <c r="ET9" s="112"/>
      <c r="EU9" s="112"/>
      <c r="EV9" s="112"/>
      <c r="EW9" s="112"/>
      <c r="EX9" s="112"/>
      <c r="EY9" s="112"/>
      <c r="EZ9" s="112"/>
      <c r="FA9" s="112"/>
      <c r="FB9" s="112"/>
      <c r="FC9" s="112"/>
      <c r="FD9" s="112"/>
      <c r="FE9" s="112"/>
      <c r="FF9" s="112"/>
      <c r="FG9" s="112"/>
      <c r="FH9" s="109"/>
      <c r="FI9" s="110"/>
      <c r="FJ9" s="244" t="str">
        <f t="shared" si="9"/>
        <v/>
      </c>
      <c r="FK9" s="112"/>
      <c r="FL9" s="112"/>
      <c r="FM9" s="112"/>
      <c r="FN9" s="112"/>
      <c r="FO9" s="112"/>
      <c r="FP9" s="112"/>
      <c r="FQ9" s="112"/>
      <c r="FR9" s="112"/>
      <c r="FS9" s="112"/>
      <c r="FT9" s="112"/>
      <c r="FU9" s="112"/>
      <c r="FV9" s="112"/>
      <c r="FW9" s="112"/>
      <c r="FX9" s="112"/>
      <c r="FY9" s="112"/>
      <c r="FZ9" s="109"/>
      <c r="GA9" s="110"/>
      <c r="GB9" s="244" t="str">
        <f t="shared" si="10"/>
        <v/>
      </c>
      <c r="GC9" s="112"/>
      <c r="GD9" s="112"/>
      <c r="GE9" s="112"/>
      <c r="GF9" s="112"/>
      <c r="GG9" s="112"/>
      <c r="GH9" s="112"/>
      <c r="GI9" s="112"/>
      <c r="GJ9" s="112"/>
      <c r="GK9" s="112"/>
      <c r="GL9" s="112"/>
      <c r="GM9" s="112"/>
      <c r="GN9" s="112"/>
      <c r="GO9" s="112"/>
      <c r="GP9" s="112"/>
      <c r="GQ9" s="112"/>
      <c r="GR9" s="109"/>
      <c r="GS9" s="110"/>
      <c r="GT9" s="244" t="str">
        <f t="shared" si="11"/>
        <v/>
      </c>
      <c r="GU9" s="112"/>
      <c r="GV9" s="112"/>
      <c r="GW9" s="112"/>
      <c r="GX9" s="112"/>
      <c r="GY9" s="112"/>
      <c r="GZ9" s="112"/>
      <c r="HA9" s="112"/>
      <c r="HB9" s="112"/>
      <c r="HC9" s="112"/>
      <c r="HD9" s="112"/>
      <c r="HE9" s="112"/>
      <c r="HF9" s="112"/>
      <c r="HG9" s="112"/>
      <c r="HH9" s="112"/>
      <c r="HI9" s="112" t="s">
        <v>38</v>
      </c>
      <c r="IA9" s="138">
        <f>IF(B9="Poor",Scoring!$B$9,IF(B9="Fair -",Scoring!$B$8,IF(B9="Fair",Scoring!$B$7,IF(B9="Good -",Scoring!$B$6,IF(B9="Good",Scoring!$B$5,IF(B9="Very Good",Scoring!$B$4,IF(B9="",0)))))))</f>
        <v>0</v>
      </c>
      <c r="IB9" s="6">
        <f>IF(C9="Poor",Scoring!$B$9,IF(C9="Fair -",Scoring!$B$8,IF(C9="Fair",Scoring!$B$7,IF(C9="Good -",Scoring!$B$6,IF(C9="Good",Scoring!$B$5,IF(C9="Very Good",Scoring!$B$4,IF(C9="",0)))))))</f>
        <v>0</v>
      </c>
      <c r="IC9" s="139">
        <f>IF(B9="Poor",Scoring!$C$9,IF(B9="Fair -",Scoring!$C$8,IF(B9="Fair",Scoring!$C$7,IF(B9="Good -",Scoring!$C$6,IF(B9="Good",Scoring!$C$5,IF(B9="Very Good",Scoring!$C$4,IF(B9="",0)))))))</f>
        <v>0</v>
      </c>
      <c r="ID9" s="6">
        <f t="shared" si="23"/>
        <v>0</v>
      </c>
      <c r="IE9" s="6">
        <f t="shared" si="24"/>
        <v>0</v>
      </c>
      <c r="IF9" s="6"/>
      <c r="IG9" s="6"/>
      <c r="IH9" s="6"/>
      <c r="II9" s="138">
        <f>IF(T9="Poor",Scoring!$B$9,IF(T9="Fair -",Scoring!$B$8,IF(T9="Fair",Scoring!$B$7,IF(T9="Good -",Scoring!$B$6,IF(T9="Good",Scoring!$B$5,IF(T9="Very Good",Scoring!$B$4,IF(T9="",0)))))))</f>
        <v>0</v>
      </c>
      <c r="IJ9" s="6">
        <f>IF(U9="Poor",Scoring!$B$9,IF(U9="Fair -",Scoring!$B$8,IF(U9="Fair",Scoring!$B$7,IF(U9="Good -",Scoring!$B$6,IF(U9="Good",Scoring!$B$5,IF(U9="Very Good",Scoring!$B$4,IF(U9="",0)))))))</f>
        <v>0</v>
      </c>
      <c r="IK9" s="139">
        <f>IF(T9="Poor",Scoring!$C$9,IF(T9="Fair -",Scoring!$C$8,IF(T9="Fair",Scoring!$C$7,IF(T9="Good -",Scoring!$C$6,IF(T9="Good",Scoring!$C$5,IF(T9="Very Good",Scoring!$C$4,IF(T9="",0)))))))</f>
        <v>0</v>
      </c>
      <c r="IL9" s="6">
        <f t="shared" si="25"/>
        <v>0</v>
      </c>
      <c r="IM9" s="6">
        <f t="shared" si="26"/>
        <v>0</v>
      </c>
      <c r="IN9" s="138">
        <f>IF(AL9="Poor",Scoring!$B$9,IF(AL9="Fair -",Scoring!$B$8,IF(AL9="Fair",Scoring!$B$7,IF(AL9="Good -",Scoring!$B$6,IF(AL9="Good",Scoring!$B$5,IF(AL9="Very Good",Scoring!$B$4,IF(AL9="",0)))))))</f>
        <v>0</v>
      </c>
      <c r="IO9" s="6">
        <f>IF(AM9="Poor",Scoring!$B$9,IF(AM9="Fair -",Scoring!$B$8,IF(AM9="Fair",Scoring!$B$7,IF(AM9="Good -",Scoring!$B$6,IF(AM9="Good",Scoring!$B$5,IF(AM9="Very Good",Scoring!$B$4,IF(AM9="",0)))))))</f>
        <v>0</v>
      </c>
      <c r="IP9" s="139">
        <f>IF(AL9="Poor",Scoring!$C$9,IF(AL9="Fair -",Scoring!$C$8,IF(AL9="Fair",Scoring!$C$7,IF(AL9="Good -",Scoring!$C$6,IF(AL9="Good",Scoring!$C$5,IF(AL9="Very Good",Scoring!$C$4,IF(AL9="",0)))))))</f>
        <v>0</v>
      </c>
      <c r="IQ9" s="6">
        <f t="shared" si="27"/>
        <v>0</v>
      </c>
      <c r="IR9" s="6">
        <f t="shared" si="28"/>
        <v>0</v>
      </c>
      <c r="IS9" s="138">
        <f>IF(BD9="Poor",Scoring!$B$9,IF(BD9="Fair -",Scoring!$B$8,IF(BD9="Fair",Scoring!$B$7,IF(BD9="Good -",Scoring!$B$6,IF(BD9="Good",Scoring!$B$5,IF(BD9="Very Good",Scoring!$B$4,IF(BD9="",0)))))))</f>
        <v>0</v>
      </c>
      <c r="IT9" s="6">
        <f>IF(BE9="Poor",Scoring!$B$9,IF(BE9="Fair -",Scoring!$B$8,IF(BE9="Fair",Scoring!$B$7,IF(BE9="Good -",Scoring!$B$6,IF(BE9="Good",Scoring!$B$5,IF(BE9="Very Good",Scoring!$B$4,IF(BE9="",0)))))))</f>
        <v>0</v>
      </c>
      <c r="IU9" s="139">
        <f>IF(BD9="Poor",Scoring!$C$9,IF(BD9="Fair -",Scoring!$C$8,IF(BD9="Fair",Scoring!$C$7,IF(BD9="Good -",Scoring!$C$6,IF(BD9="Good",Scoring!$C$5,IF(BD9="Very Good",Scoring!$C$4,IF(BD9="",0)))))))</f>
        <v>0</v>
      </c>
      <c r="IV9" s="6">
        <f t="shared" si="29"/>
        <v>0</v>
      </c>
      <c r="IW9" s="6">
        <f t="shared" si="30"/>
        <v>0</v>
      </c>
      <c r="IX9" s="138">
        <f>IF(BV9="Poor",Scoring!$B$9,IF(BV9="Fair -",Scoring!$B$8,IF(BV9="Fair",Scoring!$B$7,IF(BV9="Good -",Scoring!$B$6,IF(BV9="Good",Scoring!$B$5,IF(BV9="Very Good",Scoring!$B$4,IF(BV9="",0)))))))</f>
        <v>0</v>
      </c>
      <c r="IY9" s="6">
        <f>IF(BW9="Poor",Scoring!$B$9,IF(BW9="Fair -",Scoring!$B$8,IF(BW9="Fair",Scoring!$B$7,IF(BW9="Good -",Scoring!$B$6,IF(BW9="Good",Scoring!$B$5,IF(BW9="Very Good",Scoring!$B$4,IF(BW9="",0)))))))</f>
        <v>0</v>
      </c>
      <c r="IZ9" s="139">
        <f>IF(BV9="Poor",Scoring!$C$9,IF(BV9="Fair -",Scoring!$C$8,IF(BV9="Fair",Scoring!$C$7,IF(BV9="Good -",Scoring!$C$6,IF(BV9="Good",Scoring!$C$5,IF(BV9="Very Good",Scoring!$C$4,IF(BV9="",0)))))))</f>
        <v>0</v>
      </c>
      <c r="JA9" s="6">
        <f t="shared" si="31"/>
        <v>0</v>
      </c>
      <c r="JB9" s="6">
        <f t="shared" si="32"/>
        <v>0</v>
      </c>
      <c r="JC9" s="138">
        <f>IF(CN9="Poor",Scoring!$B$9,IF(CN9="Fair -",Scoring!$B$8,IF(CN9="Fair",Scoring!$B$7,IF(CN9="Good -",Scoring!$B$6,IF(CN9="Good",Scoring!$B$5,IF(CN9="Very Good",Scoring!$B$4,IF(CN9="",0)))))))</f>
        <v>0</v>
      </c>
      <c r="JD9" s="6">
        <f>IF(CO9="Poor",Scoring!$B$9,IF(CO9="Fair -",Scoring!$B$8,IF(CO9="Fair",Scoring!$B$7,IF(CO9="Good -",Scoring!$B$6,IF(CO9="Good",Scoring!$B$5,IF(CO9="Very Good",Scoring!$B$4,IF(CO9="",0)))))))</f>
        <v>0</v>
      </c>
      <c r="JE9" s="139">
        <f>IF(CN9="Poor",Scoring!$C$9,IF(CN9="Fair -",Scoring!$C$8,IF(CN9="Fair",Scoring!$C$7,IF(CN9="Good -",Scoring!$C$6,IF(CN9="Good",Scoring!$C$5,IF(CN9="Very Good",Scoring!$C$4,IF(CN9="",0)))))))</f>
        <v>0</v>
      </c>
      <c r="JF9" s="6">
        <f t="shared" si="33"/>
        <v>0</v>
      </c>
      <c r="JG9" s="6">
        <f t="shared" si="34"/>
        <v>0</v>
      </c>
      <c r="JH9" s="138">
        <f>IF(DF9="Poor",Scoring!$B$9,IF(DF9="Fair -",Scoring!$B$8,IF(DF9="Fair",Scoring!$B$7,IF(DF9="Good -",Scoring!$B$6,IF(DF9="Good",Scoring!$B$5,IF(DF9="Very Good",Scoring!$B$4,IF(DF9="",0)))))))</f>
        <v>0</v>
      </c>
      <c r="JI9" s="6">
        <f>IF(DG9="Poor",Scoring!$B$9,IF(DG9="Fair -",Scoring!$B$8,IF(DG9="Fair",Scoring!$B$7,IF(DG9="Good -",Scoring!$B$6,IF(DG9="Good",Scoring!$B$5,IF(DG9="Very Good",Scoring!$B$4,IF(DG9="",0)))))))</f>
        <v>0</v>
      </c>
      <c r="JJ9" s="139">
        <f>IF(DF9="Poor",Scoring!$C$9,IF(DF9="Fair -",Scoring!$C$8,IF(DF9="Fair",Scoring!$C$7,IF(DF9="Good -",Scoring!$C$6,IF(DF9="Good",Scoring!$C$5,IF(DF9="Very Good",Scoring!$C$4,IF(DF9="",0)))))))</f>
        <v>0</v>
      </c>
      <c r="JK9" s="6">
        <f t="shared" si="35"/>
        <v>0</v>
      </c>
      <c r="JL9" s="6">
        <f t="shared" si="36"/>
        <v>0</v>
      </c>
      <c r="JM9" s="138">
        <f>IF(DX9="Poor",Scoring!$B$9,IF(DX9="Fair -",Scoring!$B$8,IF(DX9="Fair",Scoring!$B$7,IF(DX9="Good -",Scoring!$B$6,IF(DX9="Good",Scoring!$B$5,IF(DX9="Very Good",Scoring!$B$4,IF(DX9="",0)))))))</f>
        <v>0</v>
      </c>
      <c r="JN9" s="6">
        <f>IF(DY9="Poor",Scoring!$B$9,IF(DY9="Fair -",Scoring!$B$8,IF(DY9="Fair",Scoring!$B$7,IF(DY9="Good -",Scoring!$B$6,IF(DY9="Good",Scoring!$B$5,IF(DY9="Very Good",Scoring!$B$4,IF(DY9="",0)))))))</f>
        <v>0</v>
      </c>
      <c r="JO9" s="139">
        <f>IF(DX9="Poor",Scoring!$C$9,IF(DX9="Fair -",Scoring!$C$8,IF(DX9="Fair",Scoring!$C$7,IF(DX9="Good -",Scoring!$C$6,IF(DX9="Good",Scoring!$C$5,IF(DX9="Very Good",Scoring!$C$4,IF(DX9="",0)))))))</f>
        <v>0</v>
      </c>
      <c r="JP9" s="6">
        <f t="shared" si="37"/>
        <v>0</v>
      </c>
      <c r="JQ9" s="6">
        <f t="shared" si="38"/>
        <v>0</v>
      </c>
      <c r="JR9" s="138">
        <f>IF(EP9="Poor",Scoring!$B$9,IF(EP9="Fair -",Scoring!$B$8,IF(EP9="Fair",Scoring!$B$7,IF(EP9="Good -",Scoring!$B$6,IF(EP9="Good",Scoring!$B$5,IF(EP9="Very Good",Scoring!$B$4,IF(EP9="",0)))))))</f>
        <v>0</v>
      </c>
      <c r="JS9" s="6">
        <f>IF(EQ9="Poor",Scoring!$B$9,IF(EQ9="Fair -",Scoring!$B$8,IF(EQ9="Fair",Scoring!$B$7,IF(EQ9="Good -",Scoring!$B$6,IF(EQ9="Good",Scoring!$B$5,IF(EQ9="Very Good",Scoring!$B$4,IF(EQ9="",0)))))))</f>
        <v>0</v>
      </c>
      <c r="JT9" s="139">
        <f>IF(EP9="Poor",Scoring!$C$9,IF(EP9="Fair -",Scoring!$C$8,IF(EP9="Fair",Scoring!$C$7,IF(EP9="Good -",Scoring!$C$6,IF(EP9="Good",Scoring!$C$5,IF(EP9="Very Good",Scoring!$C$4,IF(EP9="",0)))))))</f>
        <v>0</v>
      </c>
      <c r="JU9" s="6">
        <f t="shared" si="39"/>
        <v>0</v>
      </c>
      <c r="JV9" s="6">
        <f t="shared" si="40"/>
        <v>0</v>
      </c>
      <c r="JW9" s="138">
        <f>IF(FH9="Poor",Scoring!$B$9,IF(FH9="Fair -",Scoring!$B$8,IF(FH9="Fair",Scoring!$B$7,IF(FH9="Good -",Scoring!$B$6,IF(FH9="Good",Scoring!$B$5,IF(FH9="Very Good",Scoring!$B$4,IF(FH9="",0)))))))</f>
        <v>0</v>
      </c>
      <c r="JX9" s="6">
        <f>IF(FI9="Poor",Scoring!$B$9,IF(FI9="Fair -",Scoring!$B$8,IF(FI9="Fair",Scoring!$B$7,IF(FI9="Good -",Scoring!$B$6,IF(FI9="Good",Scoring!$B$5,IF(FI9="Very Good",Scoring!$B$4,IF(FI9="",0)))))))</f>
        <v>0</v>
      </c>
      <c r="JY9" s="139">
        <f>IF(FH9="Poor",Scoring!$C$9,IF(FH9="Fair -",Scoring!$C$8,IF(FH9="Fair",Scoring!$C$7,IF(FH9="Good -",Scoring!$C$6,IF(FH9="Good",Scoring!$C$5,IF(FH9="Very Good",Scoring!$C$4,IF(FH9="",0)))))))</f>
        <v>0</v>
      </c>
      <c r="JZ9" s="6">
        <f t="shared" si="41"/>
        <v>0</v>
      </c>
      <c r="KA9" s="6">
        <f t="shared" si="42"/>
        <v>0</v>
      </c>
      <c r="KB9" s="138">
        <f>IF(FZ9="Poor",Scoring!$B$9,IF(FZ9="Fair -",Scoring!$B$8,IF(FZ9="Fair",Scoring!$B$7,IF(FZ9="Good -",Scoring!$B$6,IF(FZ9="Good",Scoring!$B$5,IF(FZ9="Very Good",Scoring!$B$4,IF(FZ9="",0)))))))</f>
        <v>0</v>
      </c>
      <c r="KC9" s="6">
        <f>IF(GA9="Poor",Scoring!$B$9,IF(GA9="Fair -",Scoring!$B$8,IF(GA9="Fair",Scoring!$B$7,IF(GA9="Good -",Scoring!$B$6,IF(GA9="Good",Scoring!$B$5,IF(GA9="Very Good",Scoring!$B$4,IF(GA9="",0)))))))</f>
        <v>0</v>
      </c>
      <c r="KD9" s="139">
        <f>IF(FZ9="Poor",Scoring!$C$9,IF(FZ9="Fair -",Scoring!$C$8,IF(FZ9="Fair",Scoring!$C$7,IF(FZ9="Good -",Scoring!$C$6,IF(FZ9="Good",Scoring!$C$5,IF(FZ9="Very Good",Scoring!$C$4,IF(FZ9="",0)))))))</f>
        <v>0</v>
      </c>
      <c r="KE9" s="6">
        <f t="shared" si="43"/>
        <v>0</v>
      </c>
      <c r="KF9" s="6">
        <f t="shared" si="44"/>
        <v>0</v>
      </c>
      <c r="KG9" s="138">
        <f>IF(GR9="Poor",Scoring!$B$9,IF(GR9="Fair -",Scoring!$B$8,IF(GR9="Fair",Scoring!$B$7,IF(GR9="Good -",Scoring!$B$6,IF(GR9="Good",Scoring!$B$5,IF(GR9="Very Good",Scoring!$B$4,IF(GR9="",0)))))))</f>
        <v>0</v>
      </c>
      <c r="KH9" s="6">
        <f>IF(GS9="Poor",Scoring!$B$9,IF(GS9="Fair -",Scoring!$B$8,IF(GS9="Fair",Scoring!$B$7,IF(GS9="Good -",Scoring!$B$6,IF(GS9="Good",Scoring!$B$5,IF(GS9="Very Good",Scoring!$B$4,IF(GS9="",0)))))))</f>
        <v>0</v>
      </c>
      <c r="KI9" s="139">
        <f>IF(GR9="Poor",Scoring!$C$9,IF(GR9="Fair -",Scoring!$C$8,IF(GR9="Fair",Scoring!$C$7,IF(GR9="Good -",Scoring!$C$6,IF(GR9="Good",Scoring!$C$5,IF(GR9="Very Good",Scoring!$C$4,IF(GR9="",0)))))))</f>
        <v>0</v>
      </c>
      <c r="KJ9" s="6">
        <f t="shared" si="45"/>
        <v>0</v>
      </c>
      <c r="KK9" s="6">
        <f t="shared" si="46"/>
        <v>0</v>
      </c>
      <c r="KL9" s="138">
        <f t="shared" si="47"/>
        <v>0</v>
      </c>
      <c r="KM9">
        <f t="shared" si="48"/>
        <v>0</v>
      </c>
      <c r="KN9">
        <f t="shared" si="22"/>
        <v>0</v>
      </c>
      <c r="KO9" s="59" t="str">
        <f t="shared" si="49"/>
        <v/>
      </c>
      <c r="KP9" s="59" t="str">
        <f t="shared" si="50"/>
        <v/>
      </c>
      <c r="KQ9" s="147" t="str">
        <f>IF(KO9="","",IF(KO9&gt;=Scoring!$E$4,Scoring!$A$4,IF(KO9&gt;=Scoring!$E$5,Scoring!$A$5,IF(KO9&gt;=Scoring!$E$6,Scoring!$A$6,IF(KO9&gt;=Scoring!$E$7,Scoring!$A$7,IF(KO9&gt;=Scoring!$E$8,Scoring!$A$8,IF(KO9&gt;=Scoring!$E$9,Scoring!$A$9)))))))</f>
        <v/>
      </c>
      <c r="KR9" s="147" t="str">
        <f>IF(KP9="","",IF(KP9&gt;=Scoring!$E$4,Scoring!$A$4,IF(KP9&gt;=Scoring!$E$5,Scoring!$A$5,IF(KP9&gt;=Scoring!$E$6,Scoring!$A$6,IF(KP9&gt;=Scoring!$E$7,Scoring!$A$7,IF(KP9&gt;=Scoring!$E$8,Scoring!$A$8,IF(KP9&gt;=Scoring!$E$9,Scoring!$A$9)))))))</f>
        <v/>
      </c>
      <c r="KS9" s="150">
        <f t="shared" si="51"/>
        <v>0</v>
      </c>
      <c r="KT9">
        <f t="shared" si="52"/>
        <v>0</v>
      </c>
      <c r="KU9">
        <f t="shared" si="53"/>
        <v>0</v>
      </c>
      <c r="KV9">
        <f t="shared" si="54"/>
        <v>0</v>
      </c>
      <c r="KW9">
        <f t="shared" si="55"/>
        <v>0</v>
      </c>
      <c r="KX9">
        <f t="shared" si="56"/>
        <v>0</v>
      </c>
      <c r="KY9">
        <f t="shared" si="57"/>
        <v>0</v>
      </c>
      <c r="KZ9">
        <f t="shared" si="58"/>
        <v>0</v>
      </c>
      <c r="LA9">
        <f t="shared" si="59"/>
        <v>0</v>
      </c>
      <c r="LB9">
        <f t="shared" si="60"/>
        <v>0</v>
      </c>
      <c r="LC9">
        <f t="shared" si="61"/>
        <v>0</v>
      </c>
      <c r="LD9">
        <f t="shared" si="62"/>
        <v>0</v>
      </c>
      <c r="LE9">
        <f t="shared" si="63"/>
        <v>0</v>
      </c>
    </row>
    <row r="10" spans="1:317" ht="43.35" customHeight="1" thickBot="1" x14ac:dyDescent="0.3">
      <c r="A10" s="71" t="str">
        <f>IF(KEAs!A10=0,"",KEAs!A10)</f>
        <v/>
      </c>
      <c r="B10" s="109"/>
      <c r="C10" s="110"/>
      <c r="D10" s="244" t="str">
        <f t="shared" si="0"/>
        <v/>
      </c>
      <c r="E10" s="112"/>
      <c r="F10" s="112"/>
      <c r="G10" s="112"/>
      <c r="H10" s="112"/>
      <c r="I10" s="112"/>
      <c r="J10" s="112"/>
      <c r="K10" s="112"/>
      <c r="L10" s="112"/>
      <c r="M10" s="112"/>
      <c r="N10" s="112"/>
      <c r="O10" s="112"/>
      <c r="P10" s="112"/>
      <c r="Q10" s="112"/>
      <c r="R10" s="112"/>
      <c r="S10" s="112"/>
      <c r="T10" s="109"/>
      <c r="U10" s="110"/>
      <c r="V10" s="244" t="str">
        <f t="shared" si="1"/>
        <v/>
      </c>
      <c r="W10" s="112"/>
      <c r="X10" s="112"/>
      <c r="Y10" s="112"/>
      <c r="Z10" s="112"/>
      <c r="AA10" s="112"/>
      <c r="AB10" s="112"/>
      <c r="AC10" s="112"/>
      <c r="AD10" s="112"/>
      <c r="AE10" s="112"/>
      <c r="AF10" s="112"/>
      <c r="AG10" s="112"/>
      <c r="AH10" s="112"/>
      <c r="AI10" s="112"/>
      <c r="AJ10" s="112"/>
      <c r="AK10" s="112"/>
      <c r="AL10" s="109"/>
      <c r="AM10" s="110"/>
      <c r="AN10" s="244" t="str">
        <f t="shared" si="2"/>
        <v/>
      </c>
      <c r="AO10" s="112"/>
      <c r="AP10" s="112"/>
      <c r="AQ10" s="112"/>
      <c r="AR10" s="112"/>
      <c r="AS10" s="112"/>
      <c r="AT10" s="112"/>
      <c r="AU10" s="112"/>
      <c r="AV10" s="112"/>
      <c r="AW10" s="112"/>
      <c r="AX10" s="112"/>
      <c r="AY10" s="112"/>
      <c r="AZ10" s="112"/>
      <c r="BA10" s="112"/>
      <c r="BB10" s="112"/>
      <c r="BC10" s="112"/>
      <c r="BD10" s="109"/>
      <c r="BE10" s="110"/>
      <c r="BF10" s="244" t="str">
        <f t="shared" si="3"/>
        <v/>
      </c>
      <c r="BG10" s="112"/>
      <c r="BH10" s="112"/>
      <c r="BI10" s="112"/>
      <c r="BJ10" s="112"/>
      <c r="BK10" s="112"/>
      <c r="BL10" s="112"/>
      <c r="BM10" s="112"/>
      <c r="BN10" s="112"/>
      <c r="BO10" s="112"/>
      <c r="BP10" s="112"/>
      <c r="BQ10" s="112"/>
      <c r="BR10" s="112"/>
      <c r="BS10" s="112"/>
      <c r="BT10" s="112"/>
      <c r="BU10" s="112"/>
      <c r="BV10" s="109"/>
      <c r="BW10" s="110"/>
      <c r="BX10" s="244" t="str">
        <f t="shared" si="4"/>
        <v/>
      </c>
      <c r="BY10" s="112"/>
      <c r="BZ10" s="112"/>
      <c r="CA10" s="112"/>
      <c r="CB10" s="112"/>
      <c r="CC10" s="112"/>
      <c r="CD10" s="112"/>
      <c r="CE10" s="112"/>
      <c r="CF10" s="112"/>
      <c r="CG10" s="112"/>
      <c r="CH10" s="112"/>
      <c r="CI10" s="112"/>
      <c r="CJ10" s="112"/>
      <c r="CK10" s="112"/>
      <c r="CL10" s="112"/>
      <c r="CM10" s="112"/>
      <c r="CN10" s="109"/>
      <c r="CO10" s="110"/>
      <c r="CP10" s="244" t="str">
        <f t="shared" si="5"/>
        <v/>
      </c>
      <c r="CQ10" s="112"/>
      <c r="CR10" s="112"/>
      <c r="CS10" s="112"/>
      <c r="CT10" s="112"/>
      <c r="CU10" s="112"/>
      <c r="CV10" s="112"/>
      <c r="CW10" s="112"/>
      <c r="CX10" s="112"/>
      <c r="CY10" s="112"/>
      <c r="CZ10" s="112"/>
      <c r="DA10" s="112"/>
      <c r="DB10" s="112"/>
      <c r="DC10" s="112"/>
      <c r="DD10" s="112"/>
      <c r="DE10" s="112"/>
      <c r="DF10" s="109"/>
      <c r="DG10" s="110"/>
      <c r="DH10" s="244" t="str">
        <f t="shared" si="6"/>
        <v/>
      </c>
      <c r="DI10" s="112"/>
      <c r="DJ10" s="112"/>
      <c r="DK10" s="112"/>
      <c r="DL10" s="112"/>
      <c r="DM10" s="112"/>
      <c r="DN10" s="112"/>
      <c r="DO10" s="112"/>
      <c r="DP10" s="112"/>
      <c r="DQ10" s="112"/>
      <c r="DR10" s="112"/>
      <c r="DS10" s="112"/>
      <c r="DT10" s="112"/>
      <c r="DU10" s="112"/>
      <c r="DV10" s="112"/>
      <c r="DW10" s="112"/>
      <c r="DX10" s="109"/>
      <c r="DY10" s="110"/>
      <c r="DZ10" s="244" t="str">
        <f t="shared" si="7"/>
        <v/>
      </c>
      <c r="EA10" s="112"/>
      <c r="EB10" s="112"/>
      <c r="EC10" s="112"/>
      <c r="ED10" s="112"/>
      <c r="EE10" s="112"/>
      <c r="EF10" s="112"/>
      <c r="EG10" s="112"/>
      <c r="EH10" s="112"/>
      <c r="EI10" s="112"/>
      <c r="EJ10" s="112"/>
      <c r="EK10" s="112"/>
      <c r="EL10" s="112"/>
      <c r="EM10" s="112"/>
      <c r="EN10" s="112"/>
      <c r="EO10" s="112"/>
      <c r="EP10" s="109"/>
      <c r="EQ10" s="110"/>
      <c r="ER10" s="244" t="str">
        <f t="shared" si="8"/>
        <v/>
      </c>
      <c r="ES10" s="112"/>
      <c r="ET10" s="112"/>
      <c r="EU10" s="112"/>
      <c r="EV10" s="112"/>
      <c r="EW10" s="112"/>
      <c r="EX10" s="112"/>
      <c r="EY10" s="112"/>
      <c r="EZ10" s="112"/>
      <c r="FA10" s="112"/>
      <c r="FB10" s="112"/>
      <c r="FC10" s="112"/>
      <c r="FD10" s="112"/>
      <c r="FE10" s="112"/>
      <c r="FF10" s="112"/>
      <c r="FG10" s="112"/>
      <c r="FH10" s="109"/>
      <c r="FI10" s="110"/>
      <c r="FJ10" s="244" t="str">
        <f t="shared" si="9"/>
        <v/>
      </c>
      <c r="FK10" s="112"/>
      <c r="FL10" s="112"/>
      <c r="FM10" s="112"/>
      <c r="FN10" s="112"/>
      <c r="FO10" s="112"/>
      <c r="FP10" s="112"/>
      <c r="FQ10" s="112"/>
      <c r="FR10" s="112"/>
      <c r="FS10" s="112"/>
      <c r="FT10" s="112"/>
      <c r="FU10" s="112"/>
      <c r="FV10" s="112"/>
      <c r="FW10" s="112"/>
      <c r="FX10" s="112"/>
      <c r="FY10" s="112"/>
      <c r="FZ10" s="109"/>
      <c r="GA10" s="110"/>
      <c r="GB10" s="244" t="str">
        <f t="shared" si="10"/>
        <v/>
      </c>
      <c r="GC10" s="112"/>
      <c r="GD10" s="112"/>
      <c r="GE10" s="112"/>
      <c r="GF10" s="112"/>
      <c r="GG10" s="112"/>
      <c r="GH10" s="112"/>
      <c r="GI10" s="112"/>
      <c r="GJ10" s="112"/>
      <c r="GK10" s="112"/>
      <c r="GL10" s="112"/>
      <c r="GM10" s="112"/>
      <c r="GN10" s="112"/>
      <c r="GO10" s="112"/>
      <c r="GP10" s="112"/>
      <c r="GQ10" s="112"/>
      <c r="GR10" s="109"/>
      <c r="GS10" s="110"/>
      <c r="GT10" s="244" t="str">
        <f t="shared" si="11"/>
        <v/>
      </c>
      <c r="GU10" s="112"/>
      <c r="GV10" s="112"/>
      <c r="GW10" s="112"/>
      <c r="GX10" s="112"/>
      <c r="GY10" s="112"/>
      <c r="GZ10" s="112"/>
      <c r="HA10" s="112"/>
      <c r="HB10" s="112"/>
      <c r="HC10" s="112"/>
      <c r="HD10" s="112"/>
      <c r="HE10" s="112"/>
      <c r="HF10" s="112"/>
      <c r="HG10" s="112"/>
      <c r="HH10" s="112"/>
      <c r="HI10" s="112"/>
      <c r="IA10" s="172">
        <f>IF(B10="Poor",Scoring!$B$9,IF(B10="Fair -",Scoring!$B$8,IF(B10="Fair",Scoring!$B$7,IF(B10="Good -",Scoring!$B$6,IF(B10="Good",Scoring!$B$5,IF(B10="Very Good",Scoring!$B$4,IF(B10="",0)))))))</f>
        <v>0</v>
      </c>
      <c r="IB10" s="167">
        <f>IF(C10="Poor",Scoring!$B$9,IF(C10="Fair -",Scoring!$B$8,IF(C10="Fair",Scoring!$B$7,IF(C10="Good -",Scoring!$B$6,IF(C10="Good",Scoring!$B$5,IF(C10="Very Good",Scoring!$B$4,IF(C10="",0)))))))</f>
        <v>0</v>
      </c>
      <c r="IC10" s="232">
        <f>IF(B10="Poor",Scoring!$C$9,IF(B10="Fair -",Scoring!$C$8,IF(B10="Fair",Scoring!$C$7,IF(B10="Good -",Scoring!$C$6,IF(B10="Good",Scoring!$C$5,IF(B10="Very Good",Scoring!$C$4,IF(B10="",0)))))))</f>
        <v>0</v>
      </c>
      <c r="ID10" s="167">
        <f t="shared" si="23"/>
        <v>0</v>
      </c>
      <c r="IE10" s="167">
        <f t="shared" si="24"/>
        <v>0</v>
      </c>
      <c r="IF10" s="167"/>
      <c r="IG10" s="167"/>
      <c r="IH10" s="167"/>
      <c r="II10" s="172">
        <f>IF(T10="Poor",Scoring!$B$9,IF(T10="Fair -",Scoring!$B$8,IF(T10="Fair",Scoring!$B$7,IF(T10="Good -",Scoring!$B$6,IF(T10="Good",Scoring!$B$5,IF(T10="Very Good",Scoring!$B$4,IF(T10="",0)))))))</f>
        <v>0</v>
      </c>
      <c r="IJ10" s="167">
        <f>IF(U10="Poor",Scoring!$B$9,IF(U10="Fair -",Scoring!$B$8,IF(U10="Fair",Scoring!$B$7,IF(U10="Good -",Scoring!$B$6,IF(U10="Good",Scoring!$B$5,IF(U10="Very Good",Scoring!$B$4,IF(U10="",0)))))))</f>
        <v>0</v>
      </c>
      <c r="IK10" s="232">
        <f>IF(T10="Poor",Scoring!$C$9,IF(T10="Fair -",Scoring!$C$8,IF(T10="Fair",Scoring!$C$7,IF(T10="Good -",Scoring!$C$6,IF(T10="Good",Scoring!$C$5,IF(T10="Very Good",Scoring!$C$4,IF(T10="",0)))))))</f>
        <v>0</v>
      </c>
      <c r="IL10" s="167">
        <f t="shared" si="25"/>
        <v>0</v>
      </c>
      <c r="IM10" s="167">
        <f t="shared" si="26"/>
        <v>0</v>
      </c>
      <c r="IN10" s="172">
        <f>IF(AL10="Poor",Scoring!$B$9,IF(AL10="Fair -",Scoring!$B$8,IF(AL10="Fair",Scoring!$B$7,IF(AL10="Good -",Scoring!$B$6,IF(AL10="Good",Scoring!$B$5,IF(AL10="Very Good",Scoring!$B$4,IF(AL10="",0)))))))</f>
        <v>0</v>
      </c>
      <c r="IO10" s="167">
        <f>IF(AM10="Poor",Scoring!$B$9,IF(AM10="Fair -",Scoring!$B$8,IF(AM10="Fair",Scoring!$B$7,IF(AM10="Good -",Scoring!$B$6,IF(AM10="Good",Scoring!$B$5,IF(AM10="Very Good",Scoring!$B$4,IF(AM10="",0)))))))</f>
        <v>0</v>
      </c>
      <c r="IP10" s="232">
        <f>IF(AL10="Poor",Scoring!$C$9,IF(AL10="Fair -",Scoring!$C$8,IF(AL10="Fair",Scoring!$C$7,IF(AL10="Good -",Scoring!$C$6,IF(AL10="Good",Scoring!$C$5,IF(AL10="Very Good",Scoring!$C$4,IF(AL10="",0)))))))</f>
        <v>0</v>
      </c>
      <c r="IQ10" s="167">
        <f t="shared" si="27"/>
        <v>0</v>
      </c>
      <c r="IR10" s="167">
        <f t="shared" si="28"/>
        <v>0</v>
      </c>
      <c r="IS10" s="172">
        <f>IF(BD10="Poor",Scoring!$B$9,IF(BD10="Fair -",Scoring!$B$8,IF(BD10="Fair",Scoring!$B$7,IF(BD10="Good -",Scoring!$B$6,IF(BD10="Good",Scoring!$B$5,IF(BD10="Very Good",Scoring!$B$4,IF(BD10="",0)))))))</f>
        <v>0</v>
      </c>
      <c r="IT10" s="167">
        <f>IF(BE10="Poor",Scoring!$B$9,IF(BE10="Fair -",Scoring!$B$8,IF(BE10="Fair",Scoring!$B$7,IF(BE10="Good -",Scoring!$B$6,IF(BE10="Good",Scoring!$B$5,IF(BE10="Very Good",Scoring!$B$4,IF(BE10="",0)))))))</f>
        <v>0</v>
      </c>
      <c r="IU10" s="232">
        <f>IF(BD10="Poor",Scoring!$C$9,IF(BD10="Fair -",Scoring!$C$8,IF(BD10="Fair",Scoring!$C$7,IF(BD10="Good -",Scoring!$C$6,IF(BD10="Good",Scoring!$C$5,IF(BD10="Very Good",Scoring!$C$4,IF(BD10="",0)))))))</f>
        <v>0</v>
      </c>
      <c r="IV10" s="167">
        <f t="shared" si="29"/>
        <v>0</v>
      </c>
      <c r="IW10" s="167">
        <f t="shared" si="30"/>
        <v>0</v>
      </c>
      <c r="IX10" s="172">
        <f>IF(BV10="Poor",Scoring!$B$9,IF(BV10="Fair -",Scoring!$B$8,IF(BV10="Fair",Scoring!$B$7,IF(BV10="Good -",Scoring!$B$6,IF(BV10="Good",Scoring!$B$5,IF(BV10="Very Good",Scoring!$B$4,IF(BV10="",0)))))))</f>
        <v>0</v>
      </c>
      <c r="IY10" s="167">
        <f>IF(BW10="Poor",Scoring!$B$9,IF(BW10="Fair -",Scoring!$B$8,IF(BW10="Fair",Scoring!$B$7,IF(BW10="Good -",Scoring!$B$6,IF(BW10="Good",Scoring!$B$5,IF(BW10="Very Good",Scoring!$B$4,IF(BW10="",0)))))))</f>
        <v>0</v>
      </c>
      <c r="IZ10" s="232">
        <f>IF(BV10="Poor",Scoring!$C$9,IF(BV10="Fair -",Scoring!$C$8,IF(BV10="Fair",Scoring!$C$7,IF(BV10="Good -",Scoring!$C$6,IF(BV10="Good",Scoring!$C$5,IF(BV10="Very Good",Scoring!$C$4,IF(BV10="",0)))))))</f>
        <v>0</v>
      </c>
      <c r="JA10" s="167">
        <f t="shared" si="31"/>
        <v>0</v>
      </c>
      <c r="JB10" s="167">
        <f t="shared" si="32"/>
        <v>0</v>
      </c>
      <c r="JC10" s="172">
        <f>IF(CN10="Poor",Scoring!$B$9,IF(CN10="Fair -",Scoring!$B$8,IF(CN10="Fair",Scoring!$B$7,IF(CN10="Good -",Scoring!$B$6,IF(CN10="Good",Scoring!$B$5,IF(CN10="Very Good",Scoring!$B$4,IF(CN10="",0)))))))</f>
        <v>0</v>
      </c>
      <c r="JD10" s="167">
        <f>IF(CO10="Poor",Scoring!$B$9,IF(CO10="Fair -",Scoring!$B$8,IF(CO10="Fair",Scoring!$B$7,IF(CO10="Good -",Scoring!$B$6,IF(CO10="Good",Scoring!$B$5,IF(CO10="Very Good",Scoring!$B$4,IF(CO10="",0)))))))</f>
        <v>0</v>
      </c>
      <c r="JE10" s="232">
        <f>IF(CN10="Poor",Scoring!$C$9,IF(CN10="Fair -",Scoring!$C$8,IF(CN10="Fair",Scoring!$C$7,IF(CN10="Good -",Scoring!$C$6,IF(CN10="Good",Scoring!$C$5,IF(CN10="Very Good",Scoring!$C$4,IF(CN10="",0)))))))</f>
        <v>0</v>
      </c>
      <c r="JF10" s="167">
        <f t="shared" si="33"/>
        <v>0</v>
      </c>
      <c r="JG10" s="167">
        <f t="shared" si="34"/>
        <v>0</v>
      </c>
      <c r="JH10" s="172">
        <f>IF(DF10="Poor",Scoring!$B$9,IF(DF10="Fair -",Scoring!$B$8,IF(DF10="Fair",Scoring!$B$7,IF(DF10="Good -",Scoring!$B$6,IF(DF10="Good",Scoring!$B$5,IF(DF10="Very Good",Scoring!$B$4,IF(DF10="",0)))))))</f>
        <v>0</v>
      </c>
      <c r="JI10" s="167">
        <f>IF(DG10="Poor",Scoring!$B$9,IF(DG10="Fair -",Scoring!$B$8,IF(DG10="Fair",Scoring!$B$7,IF(DG10="Good -",Scoring!$B$6,IF(DG10="Good",Scoring!$B$5,IF(DG10="Very Good",Scoring!$B$4,IF(DG10="",0)))))))</f>
        <v>0</v>
      </c>
      <c r="JJ10" s="232">
        <f>IF(DF10="Poor",Scoring!$C$9,IF(DF10="Fair -",Scoring!$C$8,IF(DF10="Fair",Scoring!$C$7,IF(DF10="Good -",Scoring!$C$6,IF(DF10="Good",Scoring!$C$5,IF(DF10="Very Good",Scoring!$C$4,IF(DF10="",0)))))))</f>
        <v>0</v>
      </c>
      <c r="JK10" s="167">
        <f t="shared" si="35"/>
        <v>0</v>
      </c>
      <c r="JL10" s="167">
        <f t="shared" si="36"/>
        <v>0</v>
      </c>
      <c r="JM10" s="172">
        <f>IF(DX10="Poor",Scoring!$B$9,IF(DX10="Fair -",Scoring!$B$8,IF(DX10="Fair",Scoring!$B$7,IF(DX10="Good -",Scoring!$B$6,IF(DX10="Good",Scoring!$B$5,IF(DX10="Very Good",Scoring!$B$4,IF(DX10="",0)))))))</f>
        <v>0</v>
      </c>
      <c r="JN10" s="167">
        <f>IF(DY10="Poor",Scoring!$B$9,IF(DY10="Fair -",Scoring!$B$8,IF(DY10="Fair",Scoring!$B$7,IF(DY10="Good -",Scoring!$B$6,IF(DY10="Good",Scoring!$B$5,IF(DY10="Very Good",Scoring!$B$4,IF(DY10="",0)))))))</f>
        <v>0</v>
      </c>
      <c r="JO10" s="232">
        <f>IF(DX10="Poor",Scoring!$C$9,IF(DX10="Fair -",Scoring!$C$8,IF(DX10="Fair",Scoring!$C$7,IF(DX10="Good -",Scoring!$C$6,IF(DX10="Good",Scoring!$C$5,IF(DX10="Very Good",Scoring!$C$4,IF(DX10="",0)))))))</f>
        <v>0</v>
      </c>
      <c r="JP10" s="167">
        <f t="shared" si="37"/>
        <v>0</v>
      </c>
      <c r="JQ10" s="167">
        <f t="shared" si="38"/>
        <v>0</v>
      </c>
      <c r="JR10" s="172">
        <f>IF(EP10="Poor",Scoring!$B$9,IF(EP10="Fair -",Scoring!$B$8,IF(EP10="Fair",Scoring!$B$7,IF(EP10="Good -",Scoring!$B$6,IF(EP10="Good",Scoring!$B$5,IF(EP10="Very Good",Scoring!$B$4,IF(EP10="",0)))))))</f>
        <v>0</v>
      </c>
      <c r="JS10" s="167">
        <f>IF(EQ10="Poor",Scoring!$B$9,IF(EQ10="Fair -",Scoring!$B$8,IF(EQ10="Fair",Scoring!$B$7,IF(EQ10="Good -",Scoring!$B$6,IF(EQ10="Good",Scoring!$B$5,IF(EQ10="Very Good",Scoring!$B$4,IF(EQ10="",0)))))))</f>
        <v>0</v>
      </c>
      <c r="JT10" s="232">
        <f>IF(EP10="Poor",Scoring!$C$9,IF(EP10="Fair -",Scoring!$C$8,IF(EP10="Fair",Scoring!$C$7,IF(EP10="Good -",Scoring!$C$6,IF(EP10="Good",Scoring!$C$5,IF(EP10="Very Good",Scoring!$C$4,IF(EP10="",0)))))))</f>
        <v>0</v>
      </c>
      <c r="JU10" s="167">
        <f t="shared" si="39"/>
        <v>0</v>
      </c>
      <c r="JV10" s="167">
        <f t="shared" si="40"/>
        <v>0</v>
      </c>
      <c r="JW10" s="172">
        <f>IF(FH10="Poor",Scoring!$B$9,IF(FH10="Fair -",Scoring!$B$8,IF(FH10="Fair",Scoring!$B$7,IF(FH10="Good -",Scoring!$B$6,IF(FH10="Good",Scoring!$B$5,IF(FH10="Very Good",Scoring!$B$4,IF(FH10="",0)))))))</f>
        <v>0</v>
      </c>
      <c r="JX10" s="167">
        <f>IF(FI10="Poor",Scoring!$B$9,IF(FI10="Fair -",Scoring!$B$8,IF(FI10="Fair",Scoring!$B$7,IF(FI10="Good -",Scoring!$B$6,IF(FI10="Good",Scoring!$B$5,IF(FI10="Very Good",Scoring!$B$4,IF(FI10="",0)))))))</f>
        <v>0</v>
      </c>
      <c r="JY10" s="232">
        <f>IF(FH10="Poor",Scoring!$C$9,IF(FH10="Fair -",Scoring!$C$8,IF(FH10="Fair",Scoring!$C$7,IF(FH10="Good -",Scoring!$C$6,IF(FH10="Good",Scoring!$C$5,IF(FH10="Very Good",Scoring!$C$4,IF(FH10="",0)))))))</f>
        <v>0</v>
      </c>
      <c r="JZ10" s="167">
        <f t="shared" si="41"/>
        <v>0</v>
      </c>
      <c r="KA10" s="167">
        <f t="shared" si="42"/>
        <v>0</v>
      </c>
      <c r="KB10" s="172">
        <f>IF(FZ10="Poor",Scoring!$B$9,IF(FZ10="Fair -",Scoring!$B$8,IF(FZ10="Fair",Scoring!$B$7,IF(FZ10="Good -",Scoring!$B$6,IF(FZ10="Good",Scoring!$B$5,IF(FZ10="Very Good",Scoring!$B$4,IF(FZ10="",0)))))))</f>
        <v>0</v>
      </c>
      <c r="KC10" s="167">
        <f>IF(GA10="Poor",Scoring!$B$9,IF(GA10="Fair -",Scoring!$B$8,IF(GA10="Fair",Scoring!$B$7,IF(GA10="Good -",Scoring!$B$6,IF(GA10="Good",Scoring!$B$5,IF(GA10="Very Good",Scoring!$B$4,IF(GA10="",0)))))))</f>
        <v>0</v>
      </c>
      <c r="KD10" s="232">
        <f>IF(FZ10="Poor",Scoring!$C$9,IF(FZ10="Fair -",Scoring!$C$8,IF(FZ10="Fair",Scoring!$C$7,IF(FZ10="Good -",Scoring!$C$6,IF(FZ10="Good",Scoring!$C$5,IF(FZ10="Very Good",Scoring!$C$4,IF(FZ10="",0)))))))</f>
        <v>0</v>
      </c>
      <c r="KE10" s="167">
        <f t="shared" si="43"/>
        <v>0</v>
      </c>
      <c r="KF10" s="167">
        <f t="shared" si="44"/>
        <v>0</v>
      </c>
      <c r="KG10" s="172">
        <f>IF(GR10="Poor",Scoring!$B$9,IF(GR10="Fair -",Scoring!$B$8,IF(GR10="Fair",Scoring!$B$7,IF(GR10="Good -",Scoring!$B$6,IF(GR10="Good",Scoring!$B$5,IF(GR10="Very Good",Scoring!$B$4,IF(GR10="",0)))))))</f>
        <v>0</v>
      </c>
      <c r="KH10" s="167">
        <f>IF(GS10="Poor",Scoring!$B$9,IF(GS10="Fair -",Scoring!$B$8,IF(GS10="Fair",Scoring!$B$7,IF(GS10="Good -",Scoring!$B$6,IF(GS10="Good",Scoring!$B$5,IF(GS10="Very Good",Scoring!$B$4,IF(GS10="",0)))))))</f>
        <v>0</v>
      </c>
      <c r="KI10" s="232">
        <f>IF(GR10="Poor",Scoring!$C$9,IF(GR10="Fair -",Scoring!$C$8,IF(GR10="Fair",Scoring!$C$7,IF(GR10="Good -",Scoring!$C$6,IF(GR10="Good",Scoring!$C$5,IF(GR10="Very Good",Scoring!$C$4,IF(GR10="",0)))))))</f>
        <v>0</v>
      </c>
      <c r="KJ10" s="167">
        <f t="shared" si="45"/>
        <v>0</v>
      </c>
      <c r="KK10" s="167">
        <f t="shared" si="46"/>
        <v>0</v>
      </c>
      <c r="KL10" s="172">
        <f>ID10+IL10+IQ10+IV10+JA10+JF10+JK10+JP10+JU10+JZ10+KE10+KJ10</f>
        <v>0</v>
      </c>
      <c r="KM10" s="167">
        <f>IE10+IM10+IR10+IW10+JB10+JG10+JL10+JQ10+JV10+KA10+KF10+KK10</f>
        <v>0</v>
      </c>
      <c r="KN10" s="167">
        <f>IC10+IK10+IP10+IU10+IZ10+JE10+JJ10+JO10+JT10+JY10+KD10+KI10</f>
        <v>0</v>
      </c>
      <c r="KO10" s="233" t="str">
        <f t="shared" si="49"/>
        <v/>
      </c>
      <c r="KP10" s="233" t="str">
        <f t="shared" si="50"/>
        <v/>
      </c>
      <c r="KQ10" s="234" t="str">
        <f>IF(KO10="","",IF(KO10&gt;=Scoring!$E$4,Scoring!$A$4,IF(KO10&gt;=Scoring!$E$5,Scoring!$A$5,IF(KO10&gt;=Scoring!$E$6,Scoring!$A$6,IF(KO10&gt;=Scoring!$E$7,Scoring!$A$7,IF(KO10&gt;=Scoring!$E$8,Scoring!$A$8,IF(KO10&gt;=Scoring!$E$9,Scoring!$A$9)))))))</f>
        <v/>
      </c>
      <c r="KR10" s="234" t="str">
        <f>IF(KP10="","",IF(KP10&gt;=Scoring!$E$4,Scoring!$A$4,IF(KP10&gt;=Scoring!$E$5,Scoring!$A$5,IF(KP10&gt;=Scoring!$E$6,Scoring!$A$6,IF(KP10&gt;=Scoring!$E$7,Scoring!$A$7,IF(KP10&gt;=Scoring!$E$8,Scoring!$A$8,IF(KP10&gt;=Scoring!$E$9,Scoring!$A$9)))))))</f>
        <v/>
      </c>
      <c r="KS10" s="235">
        <f t="shared" si="51"/>
        <v>0</v>
      </c>
      <c r="KT10" s="167">
        <f t="shared" si="52"/>
        <v>0</v>
      </c>
      <c r="KU10" s="167">
        <f t="shared" si="53"/>
        <v>0</v>
      </c>
      <c r="KV10" s="167">
        <f t="shared" si="54"/>
        <v>0</v>
      </c>
      <c r="KW10" s="167">
        <f t="shared" si="55"/>
        <v>0</v>
      </c>
      <c r="KX10" s="167">
        <f t="shared" si="56"/>
        <v>0</v>
      </c>
      <c r="KY10" s="167">
        <f t="shared" si="57"/>
        <v>0</v>
      </c>
      <c r="KZ10" s="167">
        <f t="shared" si="58"/>
        <v>0</v>
      </c>
      <c r="LA10" s="167">
        <f t="shared" si="59"/>
        <v>0</v>
      </c>
      <c r="LB10" s="167">
        <f t="shared" si="60"/>
        <v>0</v>
      </c>
      <c r="LC10" s="167">
        <f t="shared" si="61"/>
        <v>0</v>
      </c>
      <c r="LD10" s="167">
        <f t="shared" si="62"/>
        <v>0</v>
      </c>
      <c r="LE10" s="167">
        <f t="shared" si="63"/>
        <v>0</v>
      </c>
    </row>
    <row r="11" spans="1:317" s="23" customFormat="1" ht="24" customHeight="1" thickBot="1" x14ac:dyDescent="0.3">
      <c r="A11" s="69" t="s">
        <v>42</v>
      </c>
      <c r="B11" s="82" t="str">
        <f>B69</f>
        <v/>
      </c>
      <c r="C11" s="26" t="str">
        <f>C69</f>
        <v/>
      </c>
      <c r="D11" s="62"/>
      <c r="E11" s="27"/>
      <c r="F11" s="27"/>
      <c r="G11" s="27"/>
      <c r="H11" s="27"/>
      <c r="I11" s="27"/>
      <c r="J11" s="27"/>
      <c r="K11" s="27"/>
      <c r="L11" s="27"/>
      <c r="M11" s="27"/>
      <c r="N11" s="27"/>
      <c r="O11" s="27"/>
      <c r="P11" s="27"/>
      <c r="Q11" s="27"/>
      <c r="R11" s="27"/>
      <c r="S11" s="27"/>
      <c r="T11" s="82" t="str">
        <f>T69</f>
        <v/>
      </c>
      <c r="U11" s="26" t="str">
        <f>U69</f>
        <v/>
      </c>
      <c r="V11" s="62"/>
      <c r="W11" s="27"/>
      <c r="X11" s="27"/>
      <c r="Y11" s="27"/>
      <c r="Z11" s="27"/>
      <c r="AA11" s="27"/>
      <c r="AB11" s="27"/>
      <c r="AC11" s="27"/>
      <c r="AD11" s="27"/>
      <c r="AE11" s="27"/>
      <c r="AF11" s="27"/>
      <c r="AG11" s="27"/>
      <c r="AH11" s="27"/>
      <c r="AI11" s="27"/>
      <c r="AJ11" s="27"/>
      <c r="AK11" s="27"/>
      <c r="AL11" s="82" t="str">
        <f>AL69</f>
        <v/>
      </c>
      <c r="AM11" s="26" t="str">
        <f>AM69</f>
        <v/>
      </c>
      <c r="AN11" s="62"/>
      <c r="AO11" s="27"/>
      <c r="AP11" s="27"/>
      <c r="AQ11" s="27"/>
      <c r="AR11" s="27"/>
      <c r="AS11" s="27"/>
      <c r="AT11" s="27"/>
      <c r="AU11" s="27"/>
      <c r="AV11" s="27"/>
      <c r="AW11" s="27"/>
      <c r="AX11" s="27"/>
      <c r="AY11" s="27"/>
      <c r="AZ11" s="27"/>
      <c r="BA11" s="27"/>
      <c r="BB11" s="27"/>
      <c r="BC11" s="27"/>
      <c r="BD11" s="82" t="str">
        <f>BD69</f>
        <v/>
      </c>
      <c r="BE11" s="26" t="str">
        <f>BE69</f>
        <v/>
      </c>
      <c r="BF11" s="62"/>
      <c r="BG11" s="27"/>
      <c r="BH11" s="27"/>
      <c r="BI11" s="27"/>
      <c r="BJ11" s="27"/>
      <c r="BK11" s="27"/>
      <c r="BL11" s="27"/>
      <c r="BM11" s="27"/>
      <c r="BN11" s="27"/>
      <c r="BO11" s="27"/>
      <c r="BP11" s="27"/>
      <c r="BQ11" s="27"/>
      <c r="BR11" s="27"/>
      <c r="BS11" s="27"/>
      <c r="BT11" s="27"/>
      <c r="BU11" s="27"/>
      <c r="BV11" s="82" t="str">
        <f>BV69</f>
        <v/>
      </c>
      <c r="BW11" s="26" t="str">
        <f>BW69</f>
        <v/>
      </c>
      <c r="BX11" s="62"/>
      <c r="BY11" s="27"/>
      <c r="BZ11" s="27"/>
      <c r="CA11" s="27"/>
      <c r="CB11" s="27"/>
      <c r="CC11" s="27"/>
      <c r="CD11" s="27"/>
      <c r="CE11" s="27"/>
      <c r="CF11" s="27"/>
      <c r="CG11" s="27"/>
      <c r="CH11" s="27"/>
      <c r="CI11" s="27"/>
      <c r="CJ11" s="27"/>
      <c r="CK11" s="27"/>
      <c r="CL11" s="27"/>
      <c r="CM11" s="27"/>
      <c r="CN11" s="82" t="str">
        <f>CN69</f>
        <v/>
      </c>
      <c r="CO11" s="26" t="str">
        <f>CO69</f>
        <v/>
      </c>
      <c r="CP11" s="62"/>
      <c r="CQ11" s="27"/>
      <c r="CR11" s="27"/>
      <c r="CS11" s="27"/>
      <c r="CT11" s="27"/>
      <c r="CU11" s="27"/>
      <c r="CV11" s="27"/>
      <c r="CW11" s="27"/>
      <c r="CX11" s="27"/>
      <c r="CY11" s="27"/>
      <c r="CZ11" s="27"/>
      <c r="DA11" s="27"/>
      <c r="DB11" s="27"/>
      <c r="DC11" s="27"/>
      <c r="DD11" s="27"/>
      <c r="DE11" s="27"/>
      <c r="DF11" s="82" t="str">
        <f>DF69</f>
        <v/>
      </c>
      <c r="DG11" s="26" t="str">
        <f>DG69</f>
        <v/>
      </c>
      <c r="DH11" s="62"/>
      <c r="DI11" s="27"/>
      <c r="DJ11" s="27"/>
      <c r="DK11" s="27"/>
      <c r="DL11" s="27"/>
      <c r="DM11" s="27"/>
      <c r="DN11" s="27"/>
      <c r="DO11" s="27"/>
      <c r="DP11" s="27"/>
      <c r="DQ11" s="27"/>
      <c r="DR11" s="27"/>
      <c r="DS11" s="27"/>
      <c r="DT11" s="27"/>
      <c r="DU11" s="27"/>
      <c r="DV11" s="27"/>
      <c r="DW11" s="27"/>
      <c r="DX11" s="82" t="str">
        <f>DX69</f>
        <v/>
      </c>
      <c r="DY11" s="26" t="str">
        <f>DY69</f>
        <v/>
      </c>
      <c r="DZ11" s="62"/>
      <c r="EA11" s="27"/>
      <c r="EB11" s="27"/>
      <c r="EC11" s="27"/>
      <c r="ED11" s="27"/>
      <c r="EE11" s="27"/>
      <c r="EF11" s="27"/>
      <c r="EG11" s="27"/>
      <c r="EH11" s="27"/>
      <c r="EI11" s="27"/>
      <c r="EJ11" s="27"/>
      <c r="EK11" s="27"/>
      <c r="EL11" s="27"/>
      <c r="EM11" s="27"/>
      <c r="EN11" s="27"/>
      <c r="EO11" s="27"/>
      <c r="EP11" s="82" t="str">
        <f>EP69</f>
        <v/>
      </c>
      <c r="EQ11" s="26" t="str">
        <f>EQ69</f>
        <v/>
      </c>
      <c r="ER11" s="62"/>
      <c r="ES11" s="27"/>
      <c r="ET11" s="27"/>
      <c r="EU11" s="27"/>
      <c r="EV11" s="27"/>
      <c r="EW11" s="27"/>
      <c r="EX11" s="27"/>
      <c r="EY11" s="27"/>
      <c r="EZ11" s="27"/>
      <c r="FA11" s="27"/>
      <c r="FB11" s="27"/>
      <c r="FC11" s="27"/>
      <c r="FD11" s="27"/>
      <c r="FE11" s="27"/>
      <c r="FF11" s="27"/>
      <c r="FG11" s="27"/>
      <c r="FH11" s="82" t="str">
        <f>FH69</f>
        <v/>
      </c>
      <c r="FI11" s="26" t="str">
        <f>FI69</f>
        <v/>
      </c>
      <c r="FJ11" s="62"/>
      <c r="FK11" s="27"/>
      <c r="FL11" s="27"/>
      <c r="FM11" s="27"/>
      <c r="FN11" s="27"/>
      <c r="FO11" s="27"/>
      <c r="FP11" s="27"/>
      <c r="FQ11" s="27"/>
      <c r="FR11" s="27"/>
      <c r="FS11" s="27"/>
      <c r="FT11" s="27"/>
      <c r="FU11" s="27"/>
      <c r="FV11" s="27"/>
      <c r="FW11" s="27"/>
      <c r="FX11" s="27"/>
      <c r="FY11" s="27"/>
      <c r="FZ11" s="82" t="str">
        <f>FZ69</f>
        <v/>
      </c>
      <c r="GA11" s="26" t="str">
        <f>GA69</f>
        <v/>
      </c>
      <c r="GB11" s="62"/>
      <c r="GC11" s="27"/>
      <c r="GD11" s="27"/>
      <c r="GE11" s="27"/>
      <c r="GF11" s="27"/>
      <c r="GG11" s="27"/>
      <c r="GH11" s="27"/>
      <c r="GI11" s="27"/>
      <c r="GJ11" s="27"/>
      <c r="GK11" s="27"/>
      <c r="GL11" s="27"/>
      <c r="GM11" s="27"/>
      <c r="GN11" s="27"/>
      <c r="GO11" s="27"/>
      <c r="GP11" s="27"/>
      <c r="GQ11" s="27"/>
      <c r="GR11" s="82" t="str">
        <f>GR69</f>
        <v/>
      </c>
      <c r="GS11" s="26" t="str">
        <f>GS69</f>
        <v/>
      </c>
      <c r="GT11" s="62"/>
      <c r="GU11" s="27"/>
      <c r="GV11" s="27"/>
      <c r="GW11" s="27"/>
      <c r="GX11" s="27"/>
      <c r="GY11" s="27"/>
      <c r="GZ11" s="27"/>
      <c r="HA11" s="27"/>
      <c r="HB11" s="27"/>
      <c r="HC11" s="27"/>
      <c r="HD11" s="27"/>
      <c r="HE11" s="27"/>
      <c r="HF11" s="27"/>
      <c r="HG11" s="27"/>
      <c r="HH11" s="27"/>
      <c r="HI11" s="116"/>
      <c r="KS11" s="134"/>
    </row>
    <row r="12" spans="1:317" s="23" customFormat="1" ht="24" customHeight="1" thickBot="1" x14ac:dyDescent="0.3">
      <c r="A12" s="69" t="s">
        <v>43</v>
      </c>
      <c r="B12" s="83" t="str">
        <f>IF(B11="","",IF(B11&gt;=Scoring!$E$4,Scoring!$A$4,IF(B11&gt;=Scoring!$E$5,Scoring!$A$5,IF(B11&gt;=Scoring!$E$6,Scoring!$A$6,IF(B11&gt;=Scoring!$E$7,Scoring!$A$7,IF(B11&gt;=Scoring!$E$8,Scoring!$A$8,IF(B11&gt;=Scoring!$E$9,Scoring!$A$9)))))))</f>
        <v/>
      </c>
      <c r="C12" s="29" t="str">
        <f>IF(C11="","",IF(C11&gt;=Scoring!$E$4,Scoring!$A$4,IF(C11&gt;=Scoring!$E$5,Scoring!$A$5,IF(C11&gt;=Scoring!$E$6,Scoring!$A$6,IF(C11&gt;=Scoring!$E$7,Scoring!$A$7,IF(C11&gt;=Scoring!$E$8,Scoring!$A$8,IF(C11&gt;=Scoring!$E$9,Scoring!$A$9)))))))</f>
        <v/>
      </c>
      <c r="D12" s="62"/>
      <c r="E12" s="73"/>
      <c r="F12" s="27"/>
      <c r="G12" s="27"/>
      <c r="H12" s="27"/>
      <c r="I12" s="27"/>
      <c r="J12" s="27"/>
      <c r="K12" s="27"/>
      <c r="L12" s="27"/>
      <c r="M12" s="27"/>
      <c r="N12" s="27"/>
      <c r="O12" s="27"/>
      <c r="P12" s="27"/>
      <c r="Q12" s="27"/>
      <c r="R12" s="27"/>
      <c r="S12" s="27"/>
      <c r="T12" s="83" t="str">
        <f>IF(T11="","",IF(T11&gt;=Scoring!$E$4,Scoring!$A$4,IF(T11&gt;=Scoring!$E$5,Scoring!$A$5,IF(T11&gt;=Scoring!$E$6,Scoring!$A$6,IF(T11&gt;=Scoring!$E$7,Scoring!$A$7,IF(T11&gt;=Scoring!$E$8,Scoring!$A$8,IF(T11&gt;=Scoring!$E$9,Scoring!$A$9)))))))</f>
        <v/>
      </c>
      <c r="U12" s="29" t="str">
        <f>IF(U11="","",IF(U11&gt;=Scoring!$E$4,Scoring!$A$4,IF(U11&gt;=Scoring!$E$5,Scoring!$A$5,IF(U11&gt;=Scoring!$E$6,Scoring!$A$6,IF(U11&gt;=Scoring!$E$7,Scoring!$A$7,IF(U11&gt;=Scoring!$E$8,Scoring!$A$8,IF(U11&gt;=Scoring!$E$9,Scoring!$A$9)))))))</f>
        <v/>
      </c>
      <c r="V12" s="62"/>
      <c r="W12" s="73"/>
      <c r="X12" s="27"/>
      <c r="Y12" s="27"/>
      <c r="Z12" s="27"/>
      <c r="AA12" s="27"/>
      <c r="AB12" s="27"/>
      <c r="AC12" s="27"/>
      <c r="AD12" s="27"/>
      <c r="AE12" s="27"/>
      <c r="AF12" s="27"/>
      <c r="AG12" s="27"/>
      <c r="AH12" s="27"/>
      <c r="AI12" s="27"/>
      <c r="AJ12" s="27"/>
      <c r="AK12" s="27"/>
      <c r="AL12" s="83" t="str">
        <f>IF(AL11="","",IF(AL11&gt;=Scoring!$E$4,Scoring!$A$4,IF(AL11&gt;=Scoring!$E$5,Scoring!$A$5,IF(AL11&gt;=Scoring!$E$6,Scoring!$A$6,IF(AL11&gt;=Scoring!$E$7,Scoring!$A$7,IF(AL11&gt;=Scoring!$E$8,Scoring!$A$8,IF(AL11&gt;=Scoring!$E$9,Scoring!$A$9)))))))</f>
        <v/>
      </c>
      <c r="AM12" s="29" t="str">
        <f>IF(AM11="","",IF(AM11&gt;=Scoring!$E$4,Scoring!$A$4,IF(AM11&gt;=Scoring!$E$5,Scoring!$A$5,IF(AM11&gt;=Scoring!$E$6,Scoring!$A$6,IF(AM11&gt;=Scoring!$E$7,Scoring!$A$7,IF(AM11&gt;=Scoring!$E$8,Scoring!$A$8,IF(AM11&gt;=Scoring!$E$9,Scoring!$A$9)))))))</f>
        <v/>
      </c>
      <c r="AN12" s="62"/>
      <c r="AO12" s="73"/>
      <c r="AP12" s="27"/>
      <c r="AQ12" s="27"/>
      <c r="AR12" s="27"/>
      <c r="AS12" s="27"/>
      <c r="AT12" s="27"/>
      <c r="AU12" s="27"/>
      <c r="AV12" s="27"/>
      <c r="AW12" s="27"/>
      <c r="AX12" s="27"/>
      <c r="AY12" s="27"/>
      <c r="AZ12" s="27"/>
      <c r="BA12" s="27"/>
      <c r="BB12" s="27"/>
      <c r="BC12" s="27"/>
      <c r="BD12" s="83" t="str">
        <f>IF(BD11="","",IF(BD11&gt;=Scoring!$E$4,Scoring!$A$4,IF(BD11&gt;=Scoring!$E$5,Scoring!$A$5,IF(BD11&gt;=Scoring!$E$6,Scoring!$A$6,IF(BD11&gt;=Scoring!$E$7,Scoring!$A$7,IF(BD11&gt;=Scoring!$E$8,Scoring!$A$8,IF(BD11&gt;=Scoring!$E$9,Scoring!$A$9)))))))</f>
        <v/>
      </c>
      <c r="BE12" s="29" t="str">
        <f>IF(BE11="","",IF(BE11&gt;=Scoring!$E$4,Scoring!$A$4,IF(BE11&gt;=Scoring!$E$5,Scoring!$A$5,IF(BE11&gt;=Scoring!$E$6,Scoring!$A$6,IF(BE11&gt;=Scoring!$E$7,Scoring!$A$7,IF(BE11&gt;=Scoring!$E$8,Scoring!$A$8,IF(BE11&gt;=Scoring!$E$9,Scoring!$A$9)))))))</f>
        <v/>
      </c>
      <c r="BF12" s="62"/>
      <c r="BG12" s="73"/>
      <c r="BH12" s="27"/>
      <c r="BI12" s="27"/>
      <c r="BJ12" s="27"/>
      <c r="BK12" s="27"/>
      <c r="BL12" s="27"/>
      <c r="BM12" s="27"/>
      <c r="BN12" s="27"/>
      <c r="BO12" s="27"/>
      <c r="BP12" s="27"/>
      <c r="BQ12" s="27"/>
      <c r="BR12" s="27"/>
      <c r="BS12" s="27"/>
      <c r="BT12" s="27"/>
      <c r="BU12" s="27"/>
      <c r="BV12" s="83" t="str">
        <f>IF(BV11="","",IF(BV11&gt;=Scoring!$E$4,Scoring!$A$4,IF(BV11&gt;=Scoring!$E$5,Scoring!$A$5,IF(BV11&gt;=Scoring!$E$6,Scoring!$A$6,IF(BV11&gt;=Scoring!$E$7,Scoring!$A$7,IF(BV11&gt;=Scoring!$E$8,Scoring!$A$8,IF(BV11&gt;=Scoring!$E$9,Scoring!$A$9)))))))</f>
        <v/>
      </c>
      <c r="BW12" s="29" t="str">
        <f>IF(BW11="","",IF(BW11&gt;=Scoring!$E$4,Scoring!$A$4,IF(BW11&gt;=Scoring!$E$5,Scoring!$A$5,IF(BW11&gt;=Scoring!$E$6,Scoring!$A$6,IF(BW11&gt;=Scoring!$E$7,Scoring!$A$7,IF(BW11&gt;=Scoring!$E$8,Scoring!$A$8,IF(BW11&gt;=Scoring!$E$9,Scoring!$A$9)))))))</f>
        <v/>
      </c>
      <c r="BX12" s="62"/>
      <c r="BY12" s="73"/>
      <c r="BZ12" s="27"/>
      <c r="CA12" s="27"/>
      <c r="CB12" s="27"/>
      <c r="CC12" s="27"/>
      <c r="CD12" s="27"/>
      <c r="CE12" s="27"/>
      <c r="CF12" s="27"/>
      <c r="CG12" s="27"/>
      <c r="CH12" s="27"/>
      <c r="CI12" s="27"/>
      <c r="CJ12" s="27"/>
      <c r="CK12" s="27"/>
      <c r="CL12" s="27"/>
      <c r="CM12" s="27"/>
      <c r="CN12" s="83" t="str">
        <f>IF(CN11="","",IF(CN11&gt;=Scoring!$E$4,Scoring!$A$4,IF(CN11&gt;=Scoring!$E$5,Scoring!$A$5,IF(CN11&gt;=Scoring!$E$6,Scoring!$A$6,IF(CN11&gt;=Scoring!$E$7,Scoring!$A$7,IF(CN11&gt;=Scoring!$E$8,Scoring!$A$8,IF(CN11&gt;=Scoring!$E$9,Scoring!$A$9)))))))</f>
        <v/>
      </c>
      <c r="CO12" s="29" t="str">
        <f>IF(CO11="","",IF(CO11&gt;=Scoring!$E$4,Scoring!$A$4,IF(CO11&gt;=Scoring!$E$5,Scoring!$A$5,IF(CO11&gt;=Scoring!$E$6,Scoring!$A$6,IF(CO11&gt;=Scoring!$E$7,Scoring!$A$7,IF(CO11&gt;=Scoring!$E$8,Scoring!$A$8,IF(CO11&gt;=Scoring!$E$9,Scoring!$A$9)))))))</f>
        <v/>
      </c>
      <c r="CP12" s="62"/>
      <c r="CQ12" s="73"/>
      <c r="CR12" s="27"/>
      <c r="CS12" s="27"/>
      <c r="CT12" s="27"/>
      <c r="CU12" s="27"/>
      <c r="CV12" s="27"/>
      <c r="CW12" s="27"/>
      <c r="CX12" s="27"/>
      <c r="CY12" s="27"/>
      <c r="CZ12" s="27"/>
      <c r="DA12" s="27"/>
      <c r="DB12" s="27"/>
      <c r="DC12" s="27"/>
      <c r="DD12" s="27"/>
      <c r="DE12" s="27"/>
      <c r="DF12" s="83" t="str">
        <f>IF(DF11="","",IF(DF11&gt;=Scoring!$E$4,Scoring!$A$4,IF(DF11&gt;=Scoring!$E$5,Scoring!$A$5,IF(DF11&gt;=Scoring!$E$6,Scoring!$A$6,IF(DF11&gt;=Scoring!$E$7,Scoring!$A$7,IF(DF11&gt;=Scoring!$E$8,Scoring!$A$8,IF(DF11&gt;=Scoring!$E$9,Scoring!$A$9)))))))</f>
        <v/>
      </c>
      <c r="DG12" s="29" t="str">
        <f>IF(DG11="","",IF(DG11&gt;=Scoring!$E$4,Scoring!$A$4,IF(DG11&gt;=Scoring!$E$5,Scoring!$A$5,IF(DG11&gt;=Scoring!$E$6,Scoring!$A$6,IF(DG11&gt;=Scoring!$E$7,Scoring!$A$7,IF(DG11&gt;=Scoring!$E$8,Scoring!$A$8,IF(DG11&gt;=Scoring!$E$9,Scoring!$A$9)))))))</f>
        <v/>
      </c>
      <c r="DH12" s="62"/>
      <c r="DI12" s="73"/>
      <c r="DJ12" s="27"/>
      <c r="DK12" s="27"/>
      <c r="DL12" s="27"/>
      <c r="DM12" s="27"/>
      <c r="DN12" s="27"/>
      <c r="DO12" s="27"/>
      <c r="DP12" s="27"/>
      <c r="DQ12" s="27"/>
      <c r="DR12" s="27"/>
      <c r="DS12" s="27"/>
      <c r="DT12" s="27"/>
      <c r="DU12" s="27"/>
      <c r="DV12" s="27"/>
      <c r="DW12" s="27"/>
      <c r="DX12" s="83" t="str">
        <f>IF(DX11="","",IF(DX11&gt;=Scoring!$E$4,Scoring!$A$4,IF(DX11&gt;=Scoring!$E$5,Scoring!$A$5,IF(DX11&gt;=Scoring!$E$6,Scoring!$A$6,IF(DX11&gt;=Scoring!$E$7,Scoring!$A$7,IF(DX11&gt;=Scoring!$E$8,Scoring!$A$8,IF(DX11&gt;=Scoring!$E$9,Scoring!$A$9)))))))</f>
        <v/>
      </c>
      <c r="DY12" s="29" t="str">
        <f>IF(DY11="","",IF(DY11&gt;=Scoring!$E$4,Scoring!$A$4,IF(DY11&gt;=Scoring!$E$5,Scoring!$A$5,IF(DY11&gt;=Scoring!$E$6,Scoring!$A$6,IF(DY11&gt;=Scoring!$E$7,Scoring!$A$7,IF(DY11&gt;=Scoring!$E$8,Scoring!$A$8,IF(DY11&gt;=Scoring!$E$9,Scoring!$A$9)))))))</f>
        <v/>
      </c>
      <c r="DZ12" s="62"/>
      <c r="EA12" s="73"/>
      <c r="EB12" s="27"/>
      <c r="EC12" s="27"/>
      <c r="ED12" s="27"/>
      <c r="EE12" s="27"/>
      <c r="EF12" s="27"/>
      <c r="EG12" s="27"/>
      <c r="EH12" s="27"/>
      <c r="EI12" s="27"/>
      <c r="EJ12" s="27"/>
      <c r="EK12" s="27"/>
      <c r="EL12" s="27"/>
      <c r="EM12" s="27"/>
      <c r="EN12" s="27"/>
      <c r="EO12" s="27"/>
      <c r="EP12" s="83" t="str">
        <f>IF(EP11="","",IF(EP11&gt;=Scoring!$E$4,Scoring!$A$4,IF(EP11&gt;=Scoring!$E$5,Scoring!$A$5,IF(EP11&gt;=Scoring!$E$6,Scoring!$A$6,IF(EP11&gt;=Scoring!$E$7,Scoring!$A$7,IF(EP11&gt;=Scoring!$E$8,Scoring!$A$8,IF(EP11&gt;=Scoring!$E$9,Scoring!$A$9)))))))</f>
        <v/>
      </c>
      <c r="EQ12" s="29" t="str">
        <f>IF(EQ11="","",IF(EQ11&gt;=Scoring!$E$4,Scoring!$A$4,IF(EQ11&gt;=Scoring!$E$5,Scoring!$A$5,IF(EQ11&gt;=Scoring!$E$6,Scoring!$A$6,IF(EQ11&gt;=Scoring!$E$7,Scoring!$A$7,IF(EQ11&gt;=Scoring!$E$8,Scoring!$A$8,IF(EQ11&gt;=Scoring!$E$9,Scoring!$A$9)))))))</f>
        <v/>
      </c>
      <c r="ER12" s="62"/>
      <c r="ES12" s="73"/>
      <c r="ET12" s="27"/>
      <c r="EU12" s="27"/>
      <c r="EV12" s="27"/>
      <c r="EW12" s="27"/>
      <c r="EX12" s="27"/>
      <c r="EY12" s="27"/>
      <c r="EZ12" s="27"/>
      <c r="FA12" s="27"/>
      <c r="FB12" s="27"/>
      <c r="FC12" s="27"/>
      <c r="FD12" s="27"/>
      <c r="FE12" s="27"/>
      <c r="FF12" s="27"/>
      <c r="FG12" s="27"/>
      <c r="FH12" s="83" t="str">
        <f>IF(FH11="","",IF(FH11&gt;=Scoring!$E$4,Scoring!$A$4,IF(FH11&gt;=Scoring!$E$5,Scoring!$A$5,IF(FH11&gt;=Scoring!$E$6,Scoring!$A$6,IF(FH11&gt;=Scoring!$E$7,Scoring!$A$7,IF(FH11&gt;=Scoring!$E$8,Scoring!$A$8,IF(FH11&gt;=Scoring!$E$9,Scoring!$A$9)))))))</f>
        <v/>
      </c>
      <c r="FI12" s="29" t="str">
        <f>IF(FI11="","",IF(FI11&gt;=Scoring!$E$4,Scoring!$A$4,IF(FI11&gt;=Scoring!$E$5,Scoring!$A$5,IF(FI11&gt;=Scoring!$E$6,Scoring!$A$6,IF(FI11&gt;=Scoring!$E$7,Scoring!$A$7,IF(FI11&gt;=Scoring!$E$8,Scoring!$A$8,IF(FI11&gt;=Scoring!$E$9,Scoring!$A$9)))))))</f>
        <v/>
      </c>
      <c r="FJ12" s="62"/>
      <c r="FK12" s="73"/>
      <c r="FL12" s="27"/>
      <c r="FM12" s="27"/>
      <c r="FN12" s="27"/>
      <c r="FO12" s="27"/>
      <c r="FP12" s="27"/>
      <c r="FQ12" s="27"/>
      <c r="FR12" s="27"/>
      <c r="FS12" s="27"/>
      <c r="FT12" s="27"/>
      <c r="FU12" s="27"/>
      <c r="FV12" s="27"/>
      <c r="FW12" s="27"/>
      <c r="FX12" s="27"/>
      <c r="FY12" s="27"/>
      <c r="FZ12" s="83" t="str">
        <f>IF(FZ11="","",IF(FZ11&gt;=Scoring!$E$4,Scoring!$A$4,IF(FZ11&gt;=Scoring!$E$5,Scoring!$A$5,IF(FZ11&gt;=Scoring!$E$6,Scoring!$A$6,IF(FZ11&gt;=Scoring!$E$7,Scoring!$A$7,IF(FZ11&gt;=Scoring!$E$8,Scoring!$A$8,IF(FZ11&gt;=Scoring!$E$9,Scoring!$A$9)))))))</f>
        <v/>
      </c>
      <c r="GA12" s="29" t="str">
        <f>IF(GA11="","",IF(GA11&gt;=Scoring!$E$4,Scoring!$A$4,IF(GA11&gt;=Scoring!$E$5,Scoring!$A$5,IF(GA11&gt;=Scoring!$E$6,Scoring!$A$6,IF(GA11&gt;=Scoring!$E$7,Scoring!$A$7,IF(GA11&gt;=Scoring!$E$8,Scoring!$A$8,IF(GA11&gt;=Scoring!$E$9,Scoring!$A$9)))))))</f>
        <v/>
      </c>
      <c r="GB12" s="62"/>
      <c r="GC12" s="73"/>
      <c r="GD12" s="27"/>
      <c r="GE12" s="27"/>
      <c r="GF12" s="27"/>
      <c r="GG12" s="27"/>
      <c r="GH12" s="27"/>
      <c r="GI12" s="27"/>
      <c r="GJ12" s="27"/>
      <c r="GK12" s="27"/>
      <c r="GL12" s="27"/>
      <c r="GM12" s="27"/>
      <c r="GN12" s="27"/>
      <c r="GO12" s="27"/>
      <c r="GP12" s="27"/>
      <c r="GQ12" s="27"/>
      <c r="GR12" s="83" t="str">
        <f>IF(GR11="","",IF(GR11&gt;=Scoring!$E$4,Scoring!$A$4,IF(GR11&gt;=Scoring!$E$5,Scoring!$A$5,IF(GR11&gt;=Scoring!$E$6,Scoring!$A$6,IF(GR11&gt;=Scoring!$E$7,Scoring!$A$7,IF(GR11&gt;=Scoring!$E$8,Scoring!$A$8,IF(GR11&gt;=Scoring!$E$9,Scoring!$A$9)))))))</f>
        <v/>
      </c>
      <c r="GS12" s="29" t="str">
        <f>IF(GS11="","",IF(GS11&gt;=Scoring!$E$4,Scoring!$A$4,IF(GS11&gt;=Scoring!$E$5,Scoring!$A$5,IF(GS11&gt;=Scoring!$E$6,Scoring!$A$6,IF(GS11&gt;=Scoring!$E$7,Scoring!$A$7,IF(GS11&gt;=Scoring!$E$8,Scoring!$A$8,IF(GS11&gt;=Scoring!$E$9,Scoring!$A$9)))))))</f>
        <v/>
      </c>
      <c r="GT12" s="62"/>
      <c r="GU12" s="73"/>
      <c r="GV12" s="27"/>
      <c r="GW12" s="27"/>
      <c r="GX12" s="27"/>
      <c r="GY12" s="27"/>
      <c r="GZ12" s="27"/>
      <c r="HA12" s="27"/>
      <c r="HB12" s="27"/>
      <c r="HC12" s="27"/>
      <c r="HD12" s="27"/>
      <c r="HE12" s="27"/>
      <c r="HF12" s="27"/>
      <c r="HG12" s="27"/>
      <c r="HH12" s="27"/>
      <c r="HI12" s="116"/>
      <c r="KS12" s="134"/>
    </row>
    <row r="13" spans="1:317" ht="24" customHeight="1" thickBot="1" x14ac:dyDescent="0.3">
      <c r="A13" s="70" t="s">
        <v>44</v>
      </c>
      <c r="B13" s="84"/>
      <c r="C13" s="63"/>
      <c r="D13" s="64"/>
      <c r="E13" s="74" t="str">
        <f>E72</f>
        <v>-</v>
      </c>
      <c r="F13" s="74" t="str">
        <f t="shared" ref="F13:S13" si="64">F72</f>
        <v>-</v>
      </c>
      <c r="G13" s="74" t="str">
        <f t="shared" si="64"/>
        <v>-</v>
      </c>
      <c r="H13" s="74" t="str">
        <f t="shared" si="64"/>
        <v>-</v>
      </c>
      <c r="I13" s="74" t="str">
        <f t="shared" si="64"/>
        <v>-</v>
      </c>
      <c r="J13" s="74" t="str">
        <f t="shared" si="64"/>
        <v>-</v>
      </c>
      <c r="K13" s="74" t="str">
        <f t="shared" si="64"/>
        <v>-</v>
      </c>
      <c r="L13" s="74" t="str">
        <f t="shared" si="64"/>
        <v>-</v>
      </c>
      <c r="M13" s="74" t="str">
        <f t="shared" si="64"/>
        <v>-</v>
      </c>
      <c r="N13" s="74" t="str">
        <f t="shared" si="64"/>
        <v>-</v>
      </c>
      <c r="O13" s="74" t="str">
        <f t="shared" si="64"/>
        <v>-</v>
      </c>
      <c r="P13" s="74" t="str">
        <f t="shared" si="64"/>
        <v>-</v>
      </c>
      <c r="Q13" s="74" t="str">
        <f t="shared" si="64"/>
        <v>-</v>
      </c>
      <c r="R13" s="74" t="str">
        <f t="shared" si="64"/>
        <v>-</v>
      </c>
      <c r="S13" s="74" t="str">
        <f t="shared" si="64"/>
        <v>-</v>
      </c>
      <c r="T13" s="84"/>
      <c r="U13" s="63"/>
      <c r="V13" s="64"/>
      <c r="W13" s="74" t="str">
        <f>W72</f>
        <v>-</v>
      </c>
      <c r="X13" s="74" t="str">
        <f t="shared" ref="X13:AK13" si="65">X72</f>
        <v>-</v>
      </c>
      <c r="Y13" s="74" t="str">
        <f t="shared" si="65"/>
        <v>-</v>
      </c>
      <c r="Z13" s="74" t="str">
        <f t="shared" si="65"/>
        <v>-</v>
      </c>
      <c r="AA13" s="74" t="str">
        <f t="shared" si="65"/>
        <v>-</v>
      </c>
      <c r="AB13" s="74" t="str">
        <f t="shared" si="65"/>
        <v>-</v>
      </c>
      <c r="AC13" s="74" t="str">
        <f t="shared" si="65"/>
        <v>-</v>
      </c>
      <c r="AD13" s="74" t="str">
        <f t="shared" si="65"/>
        <v>-</v>
      </c>
      <c r="AE13" s="74" t="str">
        <f t="shared" si="65"/>
        <v>-</v>
      </c>
      <c r="AF13" s="74" t="str">
        <f t="shared" si="65"/>
        <v>-</v>
      </c>
      <c r="AG13" s="74" t="str">
        <f t="shared" si="65"/>
        <v>-</v>
      </c>
      <c r="AH13" s="74" t="str">
        <f t="shared" si="65"/>
        <v>-</v>
      </c>
      <c r="AI13" s="74" t="str">
        <f t="shared" si="65"/>
        <v>-</v>
      </c>
      <c r="AJ13" s="74" t="str">
        <f t="shared" si="65"/>
        <v>-</v>
      </c>
      <c r="AK13" s="74" t="str">
        <f t="shared" si="65"/>
        <v>-</v>
      </c>
      <c r="AL13" s="84"/>
      <c r="AM13" s="63"/>
      <c r="AN13" s="64"/>
      <c r="AO13" s="74" t="str">
        <f>AO72</f>
        <v>-</v>
      </c>
      <c r="AP13" s="74" t="str">
        <f t="shared" ref="AP13:BC13" si="66">AP72</f>
        <v>-</v>
      </c>
      <c r="AQ13" s="74" t="str">
        <f t="shared" si="66"/>
        <v>-</v>
      </c>
      <c r="AR13" s="74" t="str">
        <f t="shared" si="66"/>
        <v>-</v>
      </c>
      <c r="AS13" s="74" t="str">
        <f t="shared" si="66"/>
        <v>-</v>
      </c>
      <c r="AT13" s="74" t="str">
        <f t="shared" si="66"/>
        <v>-</v>
      </c>
      <c r="AU13" s="74" t="str">
        <f t="shared" si="66"/>
        <v>-</v>
      </c>
      <c r="AV13" s="74" t="str">
        <f t="shared" si="66"/>
        <v>-</v>
      </c>
      <c r="AW13" s="74" t="str">
        <f t="shared" si="66"/>
        <v>-</v>
      </c>
      <c r="AX13" s="74" t="str">
        <f t="shared" si="66"/>
        <v>-</v>
      </c>
      <c r="AY13" s="74" t="str">
        <f t="shared" si="66"/>
        <v>-</v>
      </c>
      <c r="AZ13" s="74" t="str">
        <f t="shared" si="66"/>
        <v>-</v>
      </c>
      <c r="BA13" s="74" t="str">
        <f t="shared" si="66"/>
        <v>-</v>
      </c>
      <c r="BB13" s="74" t="str">
        <f t="shared" si="66"/>
        <v>-</v>
      </c>
      <c r="BC13" s="74" t="str">
        <f t="shared" si="66"/>
        <v>-</v>
      </c>
      <c r="BD13" s="84"/>
      <c r="BE13" s="63"/>
      <c r="BF13" s="64"/>
      <c r="BG13" s="74" t="str">
        <f>BG72</f>
        <v>-</v>
      </c>
      <c r="BH13" s="74" t="str">
        <f t="shared" ref="BH13:BU13" si="67">BH72</f>
        <v>-</v>
      </c>
      <c r="BI13" s="74" t="str">
        <f t="shared" si="67"/>
        <v>-</v>
      </c>
      <c r="BJ13" s="74" t="str">
        <f t="shared" si="67"/>
        <v>-</v>
      </c>
      <c r="BK13" s="74" t="str">
        <f t="shared" si="67"/>
        <v>-</v>
      </c>
      <c r="BL13" s="74" t="str">
        <f t="shared" si="67"/>
        <v>-</v>
      </c>
      <c r="BM13" s="74" t="str">
        <f t="shared" si="67"/>
        <v>-</v>
      </c>
      <c r="BN13" s="74" t="str">
        <f t="shared" si="67"/>
        <v>-</v>
      </c>
      <c r="BO13" s="74" t="str">
        <f t="shared" si="67"/>
        <v>-</v>
      </c>
      <c r="BP13" s="74" t="str">
        <f t="shared" si="67"/>
        <v>-</v>
      </c>
      <c r="BQ13" s="74" t="str">
        <f t="shared" si="67"/>
        <v>-</v>
      </c>
      <c r="BR13" s="74" t="str">
        <f t="shared" si="67"/>
        <v>-</v>
      </c>
      <c r="BS13" s="74" t="str">
        <f t="shared" si="67"/>
        <v>-</v>
      </c>
      <c r="BT13" s="74" t="str">
        <f t="shared" si="67"/>
        <v>-</v>
      </c>
      <c r="BU13" s="74" t="str">
        <f t="shared" si="67"/>
        <v>-</v>
      </c>
      <c r="BV13" s="84"/>
      <c r="BW13" s="63"/>
      <c r="BX13" s="64"/>
      <c r="BY13" s="74" t="str">
        <f>BY72</f>
        <v>-</v>
      </c>
      <c r="BZ13" s="74" t="str">
        <f t="shared" ref="BZ13:CM13" si="68">BZ72</f>
        <v>-</v>
      </c>
      <c r="CA13" s="74" t="str">
        <f t="shared" si="68"/>
        <v>-</v>
      </c>
      <c r="CB13" s="74" t="str">
        <f t="shared" si="68"/>
        <v>-</v>
      </c>
      <c r="CC13" s="74" t="str">
        <f t="shared" si="68"/>
        <v>-</v>
      </c>
      <c r="CD13" s="74" t="str">
        <f t="shared" si="68"/>
        <v>-</v>
      </c>
      <c r="CE13" s="74" t="str">
        <f t="shared" si="68"/>
        <v>-</v>
      </c>
      <c r="CF13" s="74" t="str">
        <f t="shared" si="68"/>
        <v>-</v>
      </c>
      <c r="CG13" s="74" t="str">
        <f t="shared" si="68"/>
        <v>-</v>
      </c>
      <c r="CH13" s="74" t="str">
        <f t="shared" si="68"/>
        <v>-</v>
      </c>
      <c r="CI13" s="74" t="str">
        <f t="shared" si="68"/>
        <v>-</v>
      </c>
      <c r="CJ13" s="74" t="str">
        <f t="shared" si="68"/>
        <v>-</v>
      </c>
      <c r="CK13" s="74" t="str">
        <f t="shared" si="68"/>
        <v>-</v>
      </c>
      <c r="CL13" s="74" t="str">
        <f t="shared" si="68"/>
        <v>-</v>
      </c>
      <c r="CM13" s="74" t="str">
        <f t="shared" si="68"/>
        <v>-</v>
      </c>
      <c r="CN13" s="84"/>
      <c r="CO13" s="63"/>
      <c r="CP13" s="64"/>
      <c r="CQ13" s="74" t="str">
        <f>CQ72</f>
        <v>-</v>
      </c>
      <c r="CR13" s="74" t="str">
        <f t="shared" ref="CR13:DE13" si="69">CR72</f>
        <v>-</v>
      </c>
      <c r="CS13" s="74" t="str">
        <f t="shared" si="69"/>
        <v>-</v>
      </c>
      <c r="CT13" s="74" t="str">
        <f t="shared" si="69"/>
        <v>-</v>
      </c>
      <c r="CU13" s="74" t="str">
        <f t="shared" si="69"/>
        <v>-</v>
      </c>
      <c r="CV13" s="74" t="str">
        <f t="shared" si="69"/>
        <v>-</v>
      </c>
      <c r="CW13" s="74" t="str">
        <f t="shared" si="69"/>
        <v>-</v>
      </c>
      <c r="CX13" s="74" t="str">
        <f t="shared" si="69"/>
        <v>-</v>
      </c>
      <c r="CY13" s="74" t="str">
        <f t="shared" si="69"/>
        <v>-</v>
      </c>
      <c r="CZ13" s="74" t="str">
        <f t="shared" si="69"/>
        <v>-</v>
      </c>
      <c r="DA13" s="74" t="str">
        <f t="shared" si="69"/>
        <v>-</v>
      </c>
      <c r="DB13" s="74" t="str">
        <f t="shared" si="69"/>
        <v>-</v>
      </c>
      <c r="DC13" s="74" t="str">
        <f t="shared" si="69"/>
        <v>-</v>
      </c>
      <c r="DD13" s="74" t="str">
        <f t="shared" si="69"/>
        <v>-</v>
      </c>
      <c r="DE13" s="74" t="str">
        <f t="shared" si="69"/>
        <v>-</v>
      </c>
      <c r="DF13" s="84"/>
      <c r="DG13" s="63"/>
      <c r="DH13" s="64"/>
      <c r="DI13" s="74" t="str">
        <f>DI72</f>
        <v>-</v>
      </c>
      <c r="DJ13" s="74" t="str">
        <f t="shared" ref="DJ13:DW13" si="70">DJ72</f>
        <v>-</v>
      </c>
      <c r="DK13" s="74" t="str">
        <f t="shared" si="70"/>
        <v>-</v>
      </c>
      <c r="DL13" s="74" t="str">
        <f t="shared" si="70"/>
        <v>-</v>
      </c>
      <c r="DM13" s="74" t="str">
        <f t="shared" si="70"/>
        <v>-</v>
      </c>
      <c r="DN13" s="74" t="str">
        <f t="shared" si="70"/>
        <v>-</v>
      </c>
      <c r="DO13" s="74" t="str">
        <f t="shared" si="70"/>
        <v>-</v>
      </c>
      <c r="DP13" s="74" t="str">
        <f t="shared" si="70"/>
        <v>-</v>
      </c>
      <c r="DQ13" s="74" t="str">
        <f t="shared" si="70"/>
        <v>-</v>
      </c>
      <c r="DR13" s="74" t="str">
        <f t="shared" si="70"/>
        <v>-</v>
      </c>
      <c r="DS13" s="74" t="str">
        <f t="shared" si="70"/>
        <v>-</v>
      </c>
      <c r="DT13" s="74" t="str">
        <f t="shared" si="70"/>
        <v>-</v>
      </c>
      <c r="DU13" s="74" t="str">
        <f t="shared" si="70"/>
        <v>-</v>
      </c>
      <c r="DV13" s="74" t="str">
        <f t="shared" si="70"/>
        <v>-</v>
      </c>
      <c r="DW13" s="74" t="str">
        <f t="shared" si="70"/>
        <v>-</v>
      </c>
      <c r="DX13" s="84"/>
      <c r="DY13" s="63"/>
      <c r="DZ13" s="64"/>
      <c r="EA13" s="74" t="str">
        <f>EA72</f>
        <v>-</v>
      </c>
      <c r="EB13" s="74" t="str">
        <f t="shared" ref="EB13:EO13" si="71">EB72</f>
        <v>-</v>
      </c>
      <c r="EC13" s="74" t="str">
        <f t="shared" si="71"/>
        <v>-</v>
      </c>
      <c r="ED13" s="74" t="str">
        <f t="shared" si="71"/>
        <v>-</v>
      </c>
      <c r="EE13" s="74" t="str">
        <f t="shared" si="71"/>
        <v>-</v>
      </c>
      <c r="EF13" s="74" t="str">
        <f t="shared" si="71"/>
        <v>-</v>
      </c>
      <c r="EG13" s="74" t="str">
        <f t="shared" si="71"/>
        <v>-</v>
      </c>
      <c r="EH13" s="74" t="str">
        <f t="shared" si="71"/>
        <v>-</v>
      </c>
      <c r="EI13" s="74" t="str">
        <f t="shared" si="71"/>
        <v>-</v>
      </c>
      <c r="EJ13" s="74" t="str">
        <f t="shared" si="71"/>
        <v>-</v>
      </c>
      <c r="EK13" s="74" t="str">
        <f t="shared" si="71"/>
        <v>-</v>
      </c>
      <c r="EL13" s="74" t="str">
        <f t="shared" si="71"/>
        <v>-</v>
      </c>
      <c r="EM13" s="74" t="str">
        <f t="shared" si="71"/>
        <v>-</v>
      </c>
      <c r="EN13" s="74" t="str">
        <f t="shared" si="71"/>
        <v>-</v>
      </c>
      <c r="EO13" s="74" t="str">
        <f t="shared" si="71"/>
        <v>-</v>
      </c>
      <c r="EP13" s="84"/>
      <c r="EQ13" s="63"/>
      <c r="ER13" s="64"/>
      <c r="ES13" s="74" t="str">
        <f>ES72</f>
        <v>-</v>
      </c>
      <c r="ET13" s="74" t="str">
        <f t="shared" ref="ET13:FG13" si="72">ET72</f>
        <v>-</v>
      </c>
      <c r="EU13" s="74" t="str">
        <f t="shared" si="72"/>
        <v>-</v>
      </c>
      <c r="EV13" s="74" t="str">
        <f t="shared" si="72"/>
        <v>-</v>
      </c>
      <c r="EW13" s="74" t="str">
        <f t="shared" si="72"/>
        <v>-</v>
      </c>
      <c r="EX13" s="74" t="str">
        <f t="shared" si="72"/>
        <v>-</v>
      </c>
      <c r="EY13" s="74" t="str">
        <f t="shared" si="72"/>
        <v>-</v>
      </c>
      <c r="EZ13" s="74" t="str">
        <f t="shared" si="72"/>
        <v>-</v>
      </c>
      <c r="FA13" s="74" t="str">
        <f t="shared" si="72"/>
        <v>-</v>
      </c>
      <c r="FB13" s="74" t="str">
        <f t="shared" si="72"/>
        <v>-</v>
      </c>
      <c r="FC13" s="74" t="str">
        <f t="shared" si="72"/>
        <v>-</v>
      </c>
      <c r="FD13" s="74" t="str">
        <f t="shared" si="72"/>
        <v>-</v>
      </c>
      <c r="FE13" s="74" t="str">
        <f t="shared" si="72"/>
        <v>-</v>
      </c>
      <c r="FF13" s="74" t="str">
        <f t="shared" si="72"/>
        <v>-</v>
      </c>
      <c r="FG13" s="74" t="str">
        <f t="shared" si="72"/>
        <v>-</v>
      </c>
      <c r="FH13" s="84"/>
      <c r="FI13" s="63"/>
      <c r="FJ13" s="64"/>
      <c r="FK13" s="74" t="str">
        <f>FK72</f>
        <v>-</v>
      </c>
      <c r="FL13" s="74" t="str">
        <f t="shared" ref="FL13:FY13" si="73">FL72</f>
        <v>-</v>
      </c>
      <c r="FM13" s="74" t="str">
        <f t="shared" si="73"/>
        <v>-</v>
      </c>
      <c r="FN13" s="74" t="str">
        <f t="shared" si="73"/>
        <v>-</v>
      </c>
      <c r="FO13" s="74" t="str">
        <f t="shared" si="73"/>
        <v>-</v>
      </c>
      <c r="FP13" s="74" t="str">
        <f t="shared" si="73"/>
        <v>-</v>
      </c>
      <c r="FQ13" s="74" t="str">
        <f t="shared" si="73"/>
        <v>-</v>
      </c>
      <c r="FR13" s="74" t="str">
        <f t="shared" si="73"/>
        <v>-</v>
      </c>
      <c r="FS13" s="74" t="str">
        <f t="shared" si="73"/>
        <v>-</v>
      </c>
      <c r="FT13" s="74" t="str">
        <f t="shared" si="73"/>
        <v>-</v>
      </c>
      <c r="FU13" s="74" t="str">
        <f t="shared" si="73"/>
        <v>-</v>
      </c>
      <c r="FV13" s="74" t="str">
        <f t="shared" si="73"/>
        <v>-</v>
      </c>
      <c r="FW13" s="74" t="str">
        <f t="shared" si="73"/>
        <v>-</v>
      </c>
      <c r="FX13" s="74" t="str">
        <f t="shared" si="73"/>
        <v>-</v>
      </c>
      <c r="FY13" s="74" t="str">
        <f t="shared" si="73"/>
        <v>-</v>
      </c>
      <c r="FZ13" s="84"/>
      <c r="GA13" s="63"/>
      <c r="GB13" s="64"/>
      <c r="GC13" s="74" t="str">
        <f>GC72</f>
        <v>-</v>
      </c>
      <c r="GD13" s="74" t="str">
        <f t="shared" ref="GD13:GQ13" si="74">GD72</f>
        <v>-</v>
      </c>
      <c r="GE13" s="74" t="str">
        <f t="shared" si="74"/>
        <v>-</v>
      </c>
      <c r="GF13" s="74" t="str">
        <f t="shared" si="74"/>
        <v>-</v>
      </c>
      <c r="GG13" s="74" t="str">
        <f t="shared" si="74"/>
        <v>-</v>
      </c>
      <c r="GH13" s="74" t="str">
        <f t="shared" si="74"/>
        <v>-</v>
      </c>
      <c r="GI13" s="74" t="str">
        <f t="shared" si="74"/>
        <v>-</v>
      </c>
      <c r="GJ13" s="74" t="str">
        <f t="shared" si="74"/>
        <v>-</v>
      </c>
      <c r="GK13" s="74" t="str">
        <f t="shared" si="74"/>
        <v>-</v>
      </c>
      <c r="GL13" s="74" t="str">
        <f t="shared" si="74"/>
        <v>-</v>
      </c>
      <c r="GM13" s="74" t="str">
        <f t="shared" si="74"/>
        <v>-</v>
      </c>
      <c r="GN13" s="74" t="str">
        <f t="shared" si="74"/>
        <v>-</v>
      </c>
      <c r="GO13" s="74" t="str">
        <f t="shared" si="74"/>
        <v>-</v>
      </c>
      <c r="GP13" s="74" t="str">
        <f t="shared" si="74"/>
        <v>-</v>
      </c>
      <c r="GQ13" s="74" t="str">
        <f t="shared" si="74"/>
        <v>-</v>
      </c>
      <c r="GR13" s="84"/>
      <c r="GS13" s="63"/>
      <c r="GT13" s="64"/>
      <c r="GU13" s="74" t="str">
        <f>GU72</f>
        <v>-</v>
      </c>
      <c r="GV13" s="74" t="str">
        <f t="shared" ref="GV13:HI13" si="75">GV72</f>
        <v>-</v>
      </c>
      <c r="GW13" s="74" t="str">
        <f t="shared" si="75"/>
        <v>-</v>
      </c>
      <c r="GX13" s="74" t="str">
        <f t="shared" si="75"/>
        <v>-</v>
      </c>
      <c r="GY13" s="74" t="str">
        <f t="shared" si="75"/>
        <v>-</v>
      </c>
      <c r="GZ13" s="74" t="str">
        <f t="shared" si="75"/>
        <v>-</v>
      </c>
      <c r="HA13" s="74" t="str">
        <f t="shared" si="75"/>
        <v>-</v>
      </c>
      <c r="HB13" s="74" t="str">
        <f t="shared" si="75"/>
        <v>-</v>
      </c>
      <c r="HC13" s="74" t="str">
        <f t="shared" si="75"/>
        <v>-</v>
      </c>
      <c r="HD13" s="74" t="str">
        <f t="shared" si="75"/>
        <v>-</v>
      </c>
      <c r="HE13" s="74" t="str">
        <f t="shared" si="75"/>
        <v>-</v>
      </c>
      <c r="HF13" s="74" t="str">
        <f t="shared" si="75"/>
        <v>-</v>
      </c>
      <c r="HG13" s="74" t="str">
        <f t="shared" si="75"/>
        <v>-</v>
      </c>
      <c r="HH13" s="74" t="str">
        <f t="shared" si="75"/>
        <v>-</v>
      </c>
      <c r="HI13" s="74" t="str">
        <f t="shared" si="75"/>
        <v>-</v>
      </c>
    </row>
    <row r="16" spans="1:317" hidden="1" x14ac:dyDescent="0.25"/>
    <row r="17" spans="1:305" ht="15.75" hidden="1" thickBot="1" x14ac:dyDescent="0.3">
      <c r="A17" s="77" t="s">
        <v>45</v>
      </c>
    </row>
    <row r="18" spans="1:305" s="24" customFormat="1" hidden="1" x14ac:dyDescent="0.25">
      <c r="A18" s="54" t="str">
        <f>A3</f>
        <v>Flows - amount, timing, and duration of freshwater flows (surface water and/or groundwater)</v>
      </c>
      <c r="S18" s="101"/>
      <c r="FG18" s="101"/>
      <c r="FY18" s="101"/>
      <c r="GQ18" s="101"/>
      <c r="HI18" s="101"/>
      <c r="KS18" s="151"/>
    </row>
    <row r="19" spans="1:305" hidden="1" x14ac:dyDescent="0.25">
      <c r="A19" s="49" t="s">
        <v>46</v>
      </c>
      <c r="B19">
        <f>IF(B3="Poor",Scoring!$B$9,IF(B3="Fair -",Scoring!$B$8,IF(B3="Fair",Scoring!$B$7,IF(B3="Good -",Scoring!$B$6,IF(B3="Good",Scoring!$B$5,IF(B3="Very Good",Scoring!$B$4,IF(B3="",0)))))))</f>
        <v>0</v>
      </c>
      <c r="C19">
        <f>IF(C3="Poor",Scoring!$B$9,IF(C3="Fair -",Scoring!$B$8,IF(C3="Fair",Scoring!$B$7,IF(C3="Good -",Scoring!$B$6,IF(C3="Good",Scoring!$B$5,IF(C3="Very Good",Scoring!$B$4,IF(C3="",0)))))))</f>
        <v>0</v>
      </c>
      <c r="D19" s="43"/>
      <c r="S19" s="80"/>
      <c r="T19">
        <f>IF(T3="Poor",Scoring!$B$9,IF(T3="Fair -",Scoring!$B$8,IF(T3="Fair",Scoring!$B$7,IF(T3="Good -",Scoring!$B$6,IF(T3="Good",Scoring!$B$5,IF(T3="Very Good",Scoring!$B$4,IF(T3="",0)))))))</f>
        <v>0</v>
      </c>
      <c r="U19">
        <f>IF(U3="Poor",Scoring!$B$9,IF(U3="Fair -",Scoring!$B$8,IF(U3="Fair",Scoring!$B$7,IF(U3="Good -",Scoring!$B$6,IF(U3="Good",Scoring!$B$5,IF(U3="Very Good",Scoring!$B$4,IF(U3="",0)))))))</f>
        <v>0</v>
      </c>
      <c r="V19" s="43"/>
      <c r="AL19">
        <f>IF(AL3="Poor",Scoring!$B$9,IF(AL3="Fair -",Scoring!$B$8,IF(AL3="Fair",Scoring!$B$7,IF(AL3="Good -",Scoring!$B$6,IF(AL3="Good",Scoring!$B$5,IF(AL3="Very Good",Scoring!$B$4,IF(AL3="",0)))))))</f>
        <v>0</v>
      </c>
      <c r="AM19">
        <f>IF(AM3="Poor",Scoring!$B$9,IF(AM3="Fair -",Scoring!$B$8,IF(AM3="Fair",Scoring!$B$7,IF(AM3="Good -",Scoring!$B$6,IF(AM3="Good",Scoring!$B$5,IF(AM3="Very Good",Scoring!$B$4,IF(AM3="",0)))))))</f>
        <v>0</v>
      </c>
      <c r="AN19" s="43"/>
      <c r="BD19">
        <f>IF(BD3="Poor",Scoring!$B$9,IF(BD3="Fair -",Scoring!$B$8,IF(BD3="Fair",Scoring!$B$7,IF(BD3="Good -",Scoring!$B$6,IF(BD3="Good",Scoring!$B$5,IF(BD3="Very Good",Scoring!$B$4,IF(BD3="",0)))))))</f>
        <v>0</v>
      </c>
      <c r="BE19">
        <f>IF(BE3="Poor",Scoring!$B$9,IF(BE3="Fair -",Scoring!$B$8,IF(BE3="Fair",Scoring!$B$7,IF(BE3="Good -",Scoring!$B$6,IF(BE3="Good",Scoring!$B$5,IF(BE3="Very Good",Scoring!$B$4,IF(BE3="",0)))))))</f>
        <v>0</v>
      </c>
      <c r="BF19" s="43"/>
      <c r="BV19">
        <f>IF(BV3="Poor",Scoring!$B$9,IF(BV3="Fair -",Scoring!$B$8,IF(BV3="Fair",Scoring!$B$7,IF(BV3="Good -",Scoring!$B$6,IF(BV3="Good",Scoring!$B$5,IF(BV3="Very Good",Scoring!$B$4,IF(BV3="",0)))))))</f>
        <v>0</v>
      </c>
      <c r="BW19">
        <f>IF(BW3="Poor",Scoring!$B$9,IF(BW3="Fair -",Scoring!$B$8,IF(BW3="Fair",Scoring!$B$7,IF(BW3="Good -",Scoring!$B$6,IF(BW3="Good",Scoring!$B$5,IF(BW3="Very Good",Scoring!$B$4,IF(BW3="",0)))))))</f>
        <v>0</v>
      </c>
      <c r="BX19" s="43"/>
      <c r="CN19">
        <f>IF(CN3="Poor",Scoring!$B$9,IF(CN3="Fair -",Scoring!$B$8,IF(CN3="Fair",Scoring!$B$7,IF(CN3="Good -",Scoring!$B$6,IF(CN3="Good",Scoring!$B$5,IF(CN3="Very Good",Scoring!$B$4,IF(CN3="",0)))))))</f>
        <v>0</v>
      </c>
      <c r="CO19">
        <f>IF(CO3="Poor",Scoring!$B$9,IF(CO3="Fair -",Scoring!$B$8,IF(CO3="Fair",Scoring!$B$7,IF(CO3="Good -",Scoring!$B$6,IF(CO3="Good",Scoring!$B$5,IF(CO3="Very Good",Scoring!$B$4,IF(CO3="",0)))))))</f>
        <v>0</v>
      </c>
      <c r="CP19" s="43"/>
      <c r="DF19">
        <f>IF(DF3="Poor",Scoring!$B$9,IF(DF3="Fair -",Scoring!$B$8,IF(DF3="Fair",Scoring!$B$7,IF(DF3="Good -",Scoring!$B$6,IF(DF3="Good",Scoring!$B$5,IF(DF3="Very Good",Scoring!$B$4,IF(DF3="",0)))))))</f>
        <v>0</v>
      </c>
      <c r="DG19">
        <f>IF(DG3="Poor",Scoring!$B$9,IF(DG3="Fair -",Scoring!$B$8,IF(DG3="Fair",Scoring!$B$7,IF(DG3="Good -",Scoring!$B$6,IF(DG3="Good",Scoring!$B$5,IF(DG3="Very Good",Scoring!$B$4,IF(DG3="",0)))))))</f>
        <v>0</v>
      </c>
      <c r="DH19" s="43"/>
      <c r="DX19">
        <f>IF(DX3="Poor",Scoring!$B$9,IF(DX3="Fair -",Scoring!$B$8,IF(DX3="Fair",Scoring!$B$7,IF(DX3="Good -",Scoring!$B$6,IF(DX3="Good",Scoring!$B$5,IF(DX3="Very Good",Scoring!$B$4,IF(DX3="",0)))))))</f>
        <v>0</v>
      </c>
      <c r="DY19">
        <f>IF(DY3="Poor",Scoring!$B$9,IF(DY3="Fair -",Scoring!$B$8,IF(DY3="Fair",Scoring!$B$7,IF(DY3="Good -",Scoring!$B$6,IF(DY3="Good",Scoring!$B$5,IF(DY3="Very Good",Scoring!$B$4,IF(DY3="",0)))))))</f>
        <v>0</v>
      </c>
      <c r="DZ19" s="43"/>
      <c r="EP19">
        <f>IF(EP3="Poor",Scoring!$B$9,IF(EP3="Fair -",Scoring!$B$8,IF(EP3="Fair",Scoring!$B$7,IF(EP3="Good -",Scoring!$B$6,IF(EP3="Good",Scoring!$B$5,IF(EP3="Very Good",Scoring!$B$4,IF(EP3="",0)))))))</f>
        <v>0</v>
      </c>
      <c r="EQ19">
        <f>IF(EQ3="Poor",Scoring!$B$9,IF(EQ3="Fair -",Scoring!$B$8,IF(EQ3="Fair",Scoring!$B$7,IF(EQ3="Good -",Scoring!$B$6,IF(EQ3="Good",Scoring!$B$5,IF(EQ3="Very Good",Scoring!$B$4,IF(EQ3="",0)))))))</f>
        <v>0</v>
      </c>
      <c r="ER19" s="43"/>
      <c r="FG19" s="80"/>
      <c r="FH19">
        <f>IF(FH3="Poor",Scoring!$B$9,IF(FH3="Fair -",Scoring!$B$8,IF(FH3="Fair",Scoring!$B$7,IF(FH3="Good -",Scoring!$B$6,IF(FH3="Good",Scoring!$B$5,IF(FH3="Very Good",Scoring!$B$4,IF(FH3="",0)))))))</f>
        <v>0</v>
      </c>
      <c r="FI19">
        <f>IF(FI3="Poor",Scoring!$B$9,IF(FI3="Fair -",Scoring!$B$8,IF(FI3="Fair",Scoring!$B$7,IF(FI3="Good -",Scoring!$B$6,IF(FI3="Good",Scoring!$B$5,IF(FI3="Very Good",Scoring!$B$4,IF(FI3="",0)))))))</f>
        <v>0</v>
      </c>
      <c r="FJ19" s="43"/>
      <c r="FY19" s="80"/>
      <c r="FZ19">
        <f>IF(FZ3="Poor",Scoring!$B$9,IF(FZ3="Fair -",Scoring!$B$8,IF(FZ3="Fair",Scoring!$B$7,IF(FZ3="Good -",Scoring!$B$6,IF(FZ3="Good",Scoring!$B$5,IF(FZ3="Very Good",Scoring!$B$4,IF(FZ3="",0)))))))</f>
        <v>0</v>
      </c>
      <c r="GA19">
        <f>IF(GA3="Poor",Scoring!$B$9,IF(GA3="Fair -",Scoring!$B$8,IF(GA3="Fair",Scoring!$B$7,IF(GA3="Good -",Scoring!$B$6,IF(GA3="Good",Scoring!$B$5,IF(GA3="Very Good",Scoring!$B$4,IF(GA3="",0)))))))</f>
        <v>0</v>
      </c>
      <c r="GB19" s="43"/>
      <c r="GQ19" s="80"/>
      <c r="GR19">
        <f>IF(GR3="Poor",Scoring!$B$9,IF(GR3="Fair -",Scoring!$B$8,IF(GR3="Fair",Scoring!$B$7,IF(GR3="Good -",Scoring!$B$6,IF(GR3="Good",Scoring!$B$5,IF(GR3="Very Good",Scoring!$B$4,IF(GR3="",0)))))))</f>
        <v>0</v>
      </c>
      <c r="GS19">
        <f>IF(GS3="Poor",Scoring!$B$9,IF(GS3="Fair -",Scoring!$B$8,IF(GS3="Fair",Scoring!$B$7,IF(GS3="Good -",Scoring!$B$6,IF(GS3="Good",Scoring!$B$5,IF(GS3="Very Good",Scoring!$B$4,IF(GS3="",0)))))))</f>
        <v>0</v>
      </c>
      <c r="GT19" s="43"/>
      <c r="HI19" s="80"/>
    </row>
    <row r="20" spans="1:305" s="13" customFormat="1" ht="12" hidden="1" x14ac:dyDescent="0.2">
      <c r="A20" s="13" t="s">
        <v>26</v>
      </c>
      <c r="B20" s="13">
        <f>IF(B3="Poor",Scoring!$C$9,IF(B3="Fair -",Scoring!$C$8,IF(B3="Fair",Scoring!$C$7,IF(B3="Good -",Scoring!$C$6,IF(B3="Good",Scoring!$C$5,IF(B3="Very Good",Scoring!$C$4,IF(B3="",0)))))))</f>
        <v>0</v>
      </c>
      <c r="C20" s="13">
        <f>IF(C3="Poor",Scoring!$C$9,IF(C3="Fair -",Scoring!$C$8,IF(C3="Fair",Scoring!$C$7,IF(C3="Good -",Scoring!$C$6,IF(C3="Good",Scoring!$C$5,IF(C3="Very Good",Scoring!$C$4,IF(C3="",0)))))))</f>
        <v>0</v>
      </c>
      <c r="D20" s="87"/>
      <c r="S20" s="102"/>
      <c r="T20" s="13">
        <f>IF(T3="Poor",Scoring!$C$9,IF(T3="Fair -",Scoring!$C$8,IF(T3="Fair",Scoring!$C$7,IF(T3="Good -",Scoring!$C$6,IF(T3="Good",Scoring!$C$5,IF(T3="Very Good",Scoring!$C$4,IF(T3="",0)))))))</f>
        <v>0</v>
      </c>
      <c r="U20" s="13">
        <f>IF(U3="Poor",Scoring!$C$9,IF(U3="Fair -",Scoring!$C$8,IF(U3="Fair",Scoring!$C$7,IF(U3="Good -",Scoring!$C$6,IF(U3="Good",Scoring!$C$5,IF(U3="Very Good",Scoring!$C$4,IF(U3="",0)))))))</f>
        <v>0</v>
      </c>
      <c r="V20" s="87"/>
      <c r="AL20" s="13">
        <f>IF(AL3="Poor",Scoring!$C$9,IF(AL3="Fair -",Scoring!$C$8,IF(AL3="Fair",Scoring!$C$7,IF(AL3="Good -",Scoring!$C$6,IF(AL3="Good",Scoring!$C$5,IF(AL3="Very Good",Scoring!$C$4,IF(AL3="",0)))))))</f>
        <v>0</v>
      </c>
      <c r="AM20" s="13">
        <f>IF(AM3="Poor",Scoring!$C$9,IF(AM3="Fair -",Scoring!$C$8,IF(AM3="Fair",Scoring!$C$7,IF(AM3="Good -",Scoring!$C$6,IF(AM3="Good",Scoring!$C$5,IF(AM3="Very Good",Scoring!$C$4,IF(AM3="",0)))))))</f>
        <v>0</v>
      </c>
      <c r="AN20" s="87"/>
      <c r="BD20" s="13">
        <f>IF(BD3="Poor",Scoring!$C$9,IF(BD3="Fair -",Scoring!$C$8,IF(BD3="Fair",Scoring!$C$7,IF(BD3="Good -",Scoring!$C$6,IF(BD3="Good",Scoring!$C$5,IF(BD3="Very Good",Scoring!$C$4,IF(BD3="",0)))))))</f>
        <v>0</v>
      </c>
      <c r="BE20" s="13">
        <f>IF(BE3="Poor",Scoring!$C$9,IF(BE3="Fair -",Scoring!$C$8,IF(BE3="Fair",Scoring!$C$7,IF(BE3="Good -",Scoring!$C$6,IF(BE3="Good",Scoring!$C$5,IF(BE3="Very Good",Scoring!$C$4,IF(BE3="",0)))))))</f>
        <v>0</v>
      </c>
      <c r="BF20" s="87"/>
      <c r="BV20" s="13">
        <f>IF(BV3="Poor",Scoring!$C$9,IF(BV3="Fair -",Scoring!$C$8,IF(BV3="Fair",Scoring!$C$7,IF(BV3="Good -",Scoring!$C$6,IF(BV3="Good",Scoring!$C$5,IF(BV3="Very Good",Scoring!$C$4,IF(BV3="",0)))))))</f>
        <v>0</v>
      </c>
      <c r="BW20" s="13">
        <f>IF(BW3="Poor",Scoring!$C$9,IF(BW3="Fair -",Scoring!$C$8,IF(BW3="Fair",Scoring!$C$7,IF(BW3="Good -",Scoring!$C$6,IF(BW3="Good",Scoring!$C$5,IF(BW3="Very Good",Scoring!$C$4,IF(BW3="",0)))))))</f>
        <v>0</v>
      </c>
      <c r="BX20" s="87"/>
      <c r="CN20" s="13">
        <f>IF(CN3="Poor",Scoring!$C$9,IF(CN3="Fair -",Scoring!$C$8,IF(CN3="Fair",Scoring!$C$7,IF(CN3="Good -",Scoring!$C$6,IF(CN3="Good",Scoring!$C$5,IF(CN3="Very Good",Scoring!$C$4,IF(CN3="",0)))))))</f>
        <v>0</v>
      </c>
      <c r="CO20" s="13">
        <f>IF(CO3="Poor",Scoring!$C$9,IF(CO3="Fair -",Scoring!$C$8,IF(CO3="Fair",Scoring!$C$7,IF(CO3="Good -",Scoring!$C$6,IF(CO3="Good",Scoring!$C$5,IF(CO3="Very Good",Scoring!$C$4,IF(CO3="",0)))))))</f>
        <v>0</v>
      </c>
      <c r="CP20" s="87"/>
      <c r="DF20" s="13">
        <f>IF(DF3="Poor",Scoring!$C$9,IF(DF3="Fair -",Scoring!$C$8,IF(DF3="Fair",Scoring!$C$7,IF(DF3="Good -",Scoring!$C$6,IF(DF3="Good",Scoring!$C$5,IF(DF3="Very Good",Scoring!$C$4,IF(DF3="",0)))))))</f>
        <v>0</v>
      </c>
      <c r="DG20" s="13">
        <f>IF(DG3="Poor",Scoring!$C$9,IF(DG3="Fair -",Scoring!$C$8,IF(DG3="Fair",Scoring!$C$7,IF(DG3="Good -",Scoring!$C$6,IF(DG3="Good",Scoring!$C$5,IF(DG3="Very Good",Scoring!$C$4,IF(DG3="",0)))))))</f>
        <v>0</v>
      </c>
      <c r="DH20" s="87"/>
      <c r="DX20" s="13">
        <f>IF(DX3="Poor",Scoring!$C$9,IF(DX3="Fair -",Scoring!$C$8,IF(DX3="Fair",Scoring!$C$7,IF(DX3="Good -",Scoring!$C$6,IF(DX3="Good",Scoring!$C$5,IF(DX3="Very Good",Scoring!$C$4,IF(DX3="",0)))))))</f>
        <v>0</v>
      </c>
      <c r="DY20" s="13">
        <f>IF(DY3="Poor",Scoring!$C$9,IF(DY3="Fair -",Scoring!$C$8,IF(DY3="Fair",Scoring!$C$7,IF(DY3="Good -",Scoring!$C$6,IF(DY3="Good",Scoring!$C$5,IF(DY3="Very Good",Scoring!$C$4,IF(DY3="",0)))))))</f>
        <v>0</v>
      </c>
      <c r="DZ20" s="87"/>
      <c r="EP20" s="13">
        <f>IF(EP3="Poor",Scoring!$C$9,IF(EP3="Fair -",Scoring!$C$8,IF(EP3="Fair",Scoring!$C$7,IF(EP3="Good -",Scoring!$C$6,IF(EP3="Good",Scoring!$C$5,IF(EP3="Very Good",Scoring!$C$4,IF(EP3="",0)))))))</f>
        <v>0</v>
      </c>
      <c r="EQ20" s="13">
        <f>IF(EQ3="Poor",Scoring!$C$9,IF(EQ3="Fair -",Scoring!$C$8,IF(EQ3="Fair",Scoring!$C$7,IF(EQ3="Good -",Scoring!$C$6,IF(EQ3="Good",Scoring!$C$5,IF(EQ3="Very Good",Scoring!$C$4,IF(EQ3="",0)))))))</f>
        <v>0</v>
      </c>
      <c r="ER20" s="87"/>
      <c r="FG20" s="102"/>
      <c r="FH20" s="13">
        <f>IF(FH3="Poor",Scoring!$C$9,IF(FH3="Fair -",Scoring!$C$8,IF(FH3="Fair",Scoring!$C$7,IF(FH3="Good -",Scoring!$C$6,IF(FH3="Good",Scoring!$C$5,IF(FH3="Very Good",Scoring!$C$4,IF(FH3="",0)))))))</f>
        <v>0</v>
      </c>
      <c r="FI20" s="13">
        <f>IF(FI3="Poor",Scoring!$C$9,IF(FI3="Fair -",Scoring!$C$8,IF(FI3="Fair",Scoring!$C$7,IF(FI3="Good -",Scoring!$C$6,IF(FI3="Good",Scoring!$C$5,IF(FI3="Very Good",Scoring!$C$4,IF(FI3="",0)))))))</f>
        <v>0</v>
      </c>
      <c r="FJ20" s="87"/>
      <c r="FY20" s="102"/>
      <c r="FZ20" s="13">
        <f>IF(FZ3="Poor",Scoring!$C$9,IF(FZ3="Fair -",Scoring!$C$8,IF(FZ3="Fair",Scoring!$C$7,IF(FZ3="Good -",Scoring!$C$6,IF(FZ3="Good",Scoring!$C$5,IF(FZ3="Very Good",Scoring!$C$4,IF(FZ3="",0)))))))</f>
        <v>0</v>
      </c>
      <c r="GA20" s="13">
        <f>IF(GA3="Poor",Scoring!$C$9,IF(GA3="Fair -",Scoring!$C$8,IF(GA3="Fair",Scoring!$C$7,IF(GA3="Good -",Scoring!$C$6,IF(GA3="Good",Scoring!$C$5,IF(GA3="Very Good",Scoring!$C$4,IF(GA3="",0)))))))</f>
        <v>0</v>
      </c>
      <c r="GB20" s="87"/>
      <c r="GQ20" s="102"/>
      <c r="GR20" s="13">
        <f>IF(GR3="Poor",Scoring!$C$9,IF(GR3="Fair -",Scoring!$C$8,IF(GR3="Fair",Scoring!$C$7,IF(GR3="Good -",Scoring!$C$6,IF(GR3="Good",Scoring!$C$5,IF(GR3="Very Good",Scoring!$C$4,IF(GR3="",0)))))))</f>
        <v>0</v>
      </c>
      <c r="GS20" s="13">
        <f>IF(GS3="Poor",Scoring!$C$9,IF(GS3="Fair -",Scoring!$C$8,IF(GS3="Fair",Scoring!$C$7,IF(GS3="Good -",Scoring!$C$6,IF(GS3="Good",Scoring!$C$5,IF(GS3="Very Good",Scoring!$C$4,IF(GS3="",0)))))))</f>
        <v>0</v>
      </c>
      <c r="GT20" s="87"/>
      <c r="HI20" s="102"/>
      <c r="KS20" s="152"/>
    </row>
    <row r="21" spans="1:305" s="14" customFormat="1" hidden="1" x14ac:dyDescent="0.25">
      <c r="A21" s="14" t="s">
        <v>47</v>
      </c>
      <c r="B21" s="14">
        <f>B19*B20</f>
        <v>0</v>
      </c>
      <c r="C21" s="14">
        <f>C19*C20</f>
        <v>0</v>
      </c>
      <c r="D21" s="88"/>
      <c r="S21" s="103"/>
      <c r="T21" s="14">
        <f>T19*T20</f>
        <v>0</v>
      </c>
      <c r="U21" s="14">
        <f>U19*U20</f>
        <v>0</v>
      </c>
      <c r="V21" s="88"/>
      <c r="AL21" s="14">
        <f>AL19*AL20</f>
        <v>0</v>
      </c>
      <c r="AM21" s="14">
        <f>AM19*AM20</f>
        <v>0</v>
      </c>
      <c r="AN21" s="88"/>
      <c r="BD21" s="14">
        <f>BD19*BD20</f>
        <v>0</v>
      </c>
      <c r="BE21" s="14">
        <f>BE19*BE20</f>
        <v>0</v>
      </c>
      <c r="BF21" s="88"/>
      <c r="BV21" s="14">
        <f>BV19*BV20</f>
        <v>0</v>
      </c>
      <c r="BW21" s="14">
        <f>BW19*BW20</f>
        <v>0</v>
      </c>
      <c r="BX21" s="88"/>
      <c r="CN21" s="14">
        <f>CN19*CN20</f>
        <v>0</v>
      </c>
      <c r="CO21" s="14">
        <f>CO19*CO20</f>
        <v>0</v>
      </c>
      <c r="CP21" s="88"/>
      <c r="DF21" s="14">
        <f>DF19*DF20</f>
        <v>0</v>
      </c>
      <c r="DG21" s="14">
        <f>DG19*DG20</f>
        <v>0</v>
      </c>
      <c r="DH21" s="88"/>
      <c r="DX21" s="14">
        <f>DX19*DX20</f>
        <v>0</v>
      </c>
      <c r="DY21" s="14">
        <f>DY19*DY20</f>
        <v>0</v>
      </c>
      <c r="DZ21" s="88"/>
      <c r="EP21" s="14">
        <f>EP19*EP20</f>
        <v>0</v>
      </c>
      <c r="EQ21" s="14">
        <f>EQ19*EQ20</f>
        <v>0</v>
      </c>
      <c r="ER21" s="88"/>
      <c r="FG21" s="103"/>
      <c r="FH21" s="14">
        <f>FH19*FH20</f>
        <v>0</v>
      </c>
      <c r="FI21" s="14">
        <f>FI19*FI20</f>
        <v>0</v>
      </c>
      <c r="FJ21" s="88"/>
      <c r="FY21" s="103"/>
      <c r="FZ21" s="14">
        <f>FZ19*FZ20</f>
        <v>0</v>
      </c>
      <c r="GA21" s="14">
        <f>GA19*GA20</f>
        <v>0</v>
      </c>
      <c r="GB21" s="88"/>
      <c r="GQ21" s="103"/>
      <c r="GR21" s="14">
        <f>GR19*GR20</f>
        <v>0</v>
      </c>
      <c r="GS21" s="14">
        <f>GS19*GS20</f>
        <v>0</v>
      </c>
      <c r="GT21" s="88"/>
      <c r="HI21" s="103"/>
      <c r="KS21" s="153"/>
    </row>
    <row r="22" spans="1:305" s="14" customFormat="1" hidden="1" x14ac:dyDescent="0.25">
      <c r="A22" s="44" t="s">
        <v>48</v>
      </c>
      <c r="D22" s="88"/>
      <c r="E22" s="67" t="str">
        <f>IF(D3="","",IF(D3="-","",IF(E3=0,"",INDEX(ThreatRankMatrix,MATCH(D3,Rank,0),MATCH(E3,Rank,0)))))</f>
        <v/>
      </c>
      <c r="F22" s="67" t="str">
        <f>IF(D3="","",IF(D3="-","",IF(F3=0,"",INDEX(ThreatRankMatrix,MATCH(D3,Rank,0),MATCH(F3,Rank,0)))))</f>
        <v/>
      </c>
      <c r="G22" s="67" t="str">
        <f>IF(D3="","",IF(D3="-","",IF(G3=0,"",INDEX(ThreatRankMatrix,MATCH(D3,Rank,0),MATCH(G3,Rank,0)))))</f>
        <v/>
      </c>
      <c r="H22" s="67" t="str">
        <f>IF(D3="","",IF(D3="-","",IF(H3=0,"",INDEX(ThreatRankMatrix,MATCH(D3,Rank,0),MATCH(H3,Rank,0)))))</f>
        <v/>
      </c>
      <c r="I22" s="67" t="str">
        <f>IF(D3="","",IF(D3="-","",IF(I3=0,"",INDEX(ThreatRankMatrix,MATCH(D3,Rank,0),MATCH(I3,Rank,0)))))</f>
        <v/>
      </c>
      <c r="J22" s="67" t="str">
        <f>IF(D3="","",IF(D3="-","",IF(J3=0,"",INDEX(ThreatRankMatrix,MATCH(D3,Rank,0),MATCH(J3,Rank,0)))))</f>
        <v/>
      </c>
      <c r="K22" s="67" t="str">
        <f>IF(D3="","",IF(D3="-","",IF(K3=0,"",INDEX(ThreatRankMatrix,MATCH(D3,Rank,0),MATCH(K3,Rank,0)))))</f>
        <v/>
      </c>
      <c r="L22" s="67" t="str">
        <f>IF(D3="","",IF(D3="-","",IF(L3=0,"",INDEX(ThreatRankMatrix,MATCH(D3,Rank,0),MATCH(L3,Rank,0)))))</f>
        <v/>
      </c>
      <c r="M22" s="67" t="str">
        <f>IF(D3="","",IF(D3="-","",IF(M3=0,"",INDEX(ThreatRankMatrix,MATCH(D3,Rank,0),MATCH(M3,Rank,0)))))</f>
        <v/>
      </c>
      <c r="N22" s="67" t="str">
        <f>IF(D3="","",IF(D3="-","",IF(N3=0,"",INDEX(ThreatRankMatrix,MATCH(D3,Rank,0),MATCH(N3,Rank,0)))))</f>
        <v/>
      </c>
      <c r="O22" s="67" t="str">
        <f>IF(D3="","",IF(D3="-","",IF(O3=0,"",INDEX(ThreatRankMatrix,MATCH(D3,Rank,0),MATCH(O3,Rank,0)))))</f>
        <v/>
      </c>
      <c r="P22" s="67" t="str">
        <f>IF(D3="","",IF(D3="-","",IF(P3=0,"",INDEX(ThreatRankMatrix,MATCH(D3,Rank,0),MATCH(P3,Rank,0)))))</f>
        <v/>
      </c>
      <c r="Q22" s="67" t="str">
        <f>IF(D3="","",IF(D3="-","",IF(Q3=0,"",INDEX(ThreatRankMatrix,MATCH(D3,Rank,0),MATCH(Q3,Rank,0)))))</f>
        <v/>
      </c>
      <c r="R22" s="67" t="str">
        <f>IF(D3="","",IF(D3="-","",IF(R3=0,"",INDEX(ThreatRankMatrix,MATCH(D3,Rank,0),MATCH(R3,Rank,0)))))</f>
        <v/>
      </c>
      <c r="S22" s="104" t="str">
        <f>IF(D3="","",IF(D3="-","",IF(S3=0,"",INDEX(ThreatRankMatrix,MATCH(D3,Rank,0),MATCH(S3,Rank,0)))))</f>
        <v/>
      </c>
      <c r="V22" s="88"/>
      <c r="W22" s="67" t="str">
        <f>IF(V3="","",IF(V3="-","",IF(W3=0,"",INDEX(ThreatRankMatrix,MATCH(V3,Rank,0),MATCH(W3,Rank,0)))))</f>
        <v/>
      </c>
      <c r="X22" s="67" t="str">
        <f>IF(V3="","",IF(V3="-","",IF(X3=0,"",INDEX(ThreatRankMatrix,MATCH(V3,Rank,0),MATCH(X3,Rank,0)))))</f>
        <v/>
      </c>
      <c r="Y22" s="67" t="str">
        <f>IF(V3="","",IF(V3="-","",IF(Y3=0,"",INDEX(ThreatRankMatrix,MATCH(V3,Rank,0),MATCH(Y3,Rank,0)))))</f>
        <v/>
      </c>
      <c r="Z22" s="67" t="str">
        <f>IF(V3="","",IF(V3="-","",IF(Z3=0,"",INDEX(ThreatRankMatrix,MATCH(V3,Rank,0),MATCH(Z3,Rank,0)))))</f>
        <v/>
      </c>
      <c r="AA22" s="67" t="str">
        <f>IF(V3="","",IF(V3="-","",IF(AA3=0,"",INDEX(ThreatRankMatrix,MATCH(V3,Rank,0),MATCH(AA3,Rank,0)))))</f>
        <v/>
      </c>
      <c r="AB22" s="67" t="str">
        <f>IF(V3="","",IF(V3="-","",IF(AB3=0,"",INDEX(ThreatRankMatrix,MATCH(V3,Rank,0),MATCH(AB3,Rank,0)))))</f>
        <v/>
      </c>
      <c r="AC22" s="67" t="str">
        <f>IF(V3="","",IF(V3="-","",IF(AC3=0,"",INDEX(ThreatRankMatrix,MATCH(V3,Rank,0),MATCH(AC3,Rank,0)))))</f>
        <v/>
      </c>
      <c r="AD22" s="67" t="str">
        <f>IF(V3="","",IF(V3="-","",IF(AD3=0,"",INDEX(ThreatRankMatrix,MATCH(V3,Rank,0),MATCH(AD3,Rank,0)))))</f>
        <v/>
      </c>
      <c r="AE22" s="67" t="str">
        <f>IF(V3="","",IF(V3="-","",IF(AE3=0,"",INDEX(ThreatRankMatrix,MATCH(V3,Rank,0),MATCH(AE3,Rank,0)))))</f>
        <v/>
      </c>
      <c r="AF22" s="67" t="str">
        <f>IF(V3="","",IF(V3="-","",IF(AF3=0,"",INDEX(ThreatRankMatrix,MATCH(V3,Rank,0),MATCH(AF3,Rank,0)))))</f>
        <v/>
      </c>
      <c r="AG22" s="67" t="str">
        <f>IF(V3="","",IF(V3="-","",IF(AG3=0,"",INDEX(ThreatRankMatrix,MATCH(V3,Rank,0),MATCH(AG3,Rank,0)))))</f>
        <v/>
      </c>
      <c r="AH22" s="67" t="str">
        <f>IF(V3="","",IF(V3="-","",IF(AH3=0,"",INDEX(ThreatRankMatrix,MATCH(V3,Rank,0),MATCH(AH3,Rank,0)))))</f>
        <v/>
      </c>
      <c r="AI22" s="67" t="str">
        <f>IF(V3="","",IF(V3="-","",IF(AI3=0,"",INDEX(ThreatRankMatrix,MATCH(V3,Rank,0),MATCH(AI3,Rank,0)))))</f>
        <v/>
      </c>
      <c r="AJ22" s="67" t="str">
        <f>IF(V3="","",IF(V3="-","",IF(AJ3=0,"",INDEX(ThreatRankMatrix,MATCH(V3,Rank,0),MATCH(AJ3,Rank,0)))))</f>
        <v/>
      </c>
      <c r="AK22" s="104" t="str">
        <f>IF(V3="","",IF(V3="-","",IF(AK3=0,"",INDEX(ThreatRankMatrix,MATCH(V3,Rank,0),MATCH(AK3,Rank,0)))))</f>
        <v/>
      </c>
      <c r="AN22" s="88"/>
      <c r="AO22" s="67" t="str">
        <f>IF(AN3="","",IF(AN3="-","",IF(AO3=0,"",INDEX(ThreatRankMatrix,MATCH(AN3,Rank,0),MATCH(AO3,Rank,0)))))</f>
        <v/>
      </c>
      <c r="AP22" s="67" t="str">
        <f>IF(AN3="","",IF(AN3="-","",IF(AP3=0,"",INDEX(ThreatRankMatrix,MATCH(AN3,Rank,0),MATCH(AP3,Rank,0)))))</f>
        <v/>
      </c>
      <c r="AQ22" s="67" t="str">
        <f>IF(AN3="","",IF(AN3="-","",IF(AQ3=0,"",INDEX(ThreatRankMatrix,MATCH(AN3,Rank,0),MATCH(AQ3,Rank,0)))))</f>
        <v/>
      </c>
      <c r="AR22" s="67" t="str">
        <f>IF(AN3="","",IF(AN3="-","",IF(AR3=0,"",INDEX(ThreatRankMatrix,MATCH(AN3,Rank,0),MATCH(AR3,Rank,0)))))</f>
        <v/>
      </c>
      <c r="AS22" s="67" t="str">
        <f>IF(AN3="","",IF(AN3="-","",IF(AS3=0,"",INDEX(ThreatRankMatrix,MATCH(AN3,Rank,0),MATCH(AS3,Rank,0)))))</f>
        <v/>
      </c>
      <c r="AT22" s="67" t="str">
        <f>IF(AN3="","",IF(AN3="-","",IF(AT3=0,"",INDEX(ThreatRankMatrix,MATCH(AN3,Rank,0),MATCH(AT3,Rank,0)))))</f>
        <v/>
      </c>
      <c r="AU22" s="67" t="str">
        <f>IF(AN3="","",IF(AN3="-","",IF(AU3=0,"",INDEX(ThreatRankMatrix,MATCH(AN3,Rank,0),MATCH(AU3,Rank,0)))))</f>
        <v/>
      </c>
      <c r="AV22" s="67" t="str">
        <f>IF(AN3="","",IF(AN3="-","",IF(AV3=0,"",INDEX(ThreatRankMatrix,MATCH(AN3,Rank,0),MATCH(AV3,Rank,0)))))</f>
        <v/>
      </c>
      <c r="AW22" s="67" t="str">
        <f>IF(AN3="","",IF(AN3="-","",IF(AW3=0,"",INDEX(ThreatRankMatrix,MATCH(AN3,Rank,0),MATCH(AW3,Rank,0)))))</f>
        <v/>
      </c>
      <c r="AX22" s="67" t="str">
        <f>IF(AN3="","",IF(AN3="-","",IF(AX3=0,"",INDEX(ThreatRankMatrix,MATCH(AN3,Rank,0),MATCH(AX3,Rank,0)))))</f>
        <v/>
      </c>
      <c r="AY22" s="67" t="str">
        <f>IF(AN3="","",IF(AN3="-","",IF(AY3=0,"",INDEX(ThreatRankMatrix,MATCH(AN3,Rank,0),MATCH(AY3,Rank,0)))))</f>
        <v/>
      </c>
      <c r="AZ22" s="67" t="str">
        <f>IF(AN3="","",IF(AN3="-","",IF(AZ3=0,"",INDEX(ThreatRankMatrix,MATCH(AN3,Rank,0),MATCH(AZ3,Rank,0)))))</f>
        <v/>
      </c>
      <c r="BA22" s="67" t="str">
        <f>IF(AN3="","",IF(AN3="-","",IF(BA3=0,"",INDEX(ThreatRankMatrix,MATCH(AN3,Rank,0),MATCH(BA3,Rank,0)))))</f>
        <v/>
      </c>
      <c r="BB22" s="67" t="str">
        <f>IF(AN3="","",IF(AN3="-","",IF(BB3=0,"",INDEX(ThreatRankMatrix,MATCH(AN3,Rank,0),MATCH(BB3,Rank,0)))))</f>
        <v/>
      </c>
      <c r="BC22" s="104" t="str">
        <f>IF(AN3="","",IF(AN3="-","",IF(BC3=0,"",INDEX(ThreatRankMatrix,MATCH(AN3,Rank,0),MATCH(BC3,Rank,0)))))</f>
        <v/>
      </c>
      <c r="BF22" s="88"/>
      <c r="BG22" s="67" t="str">
        <f>IF(BF3="","",IF(BF3="-","",IF(BG3=0,"",INDEX(ThreatRankMatrix,MATCH(BF3,Rank,0),MATCH(BG3,Rank,0)))))</f>
        <v/>
      </c>
      <c r="BH22" s="67" t="str">
        <f>IF(BF3="","",IF(BF3="-","",IF(BH3=0,"",INDEX(ThreatRankMatrix,MATCH(BF3,Rank,0),MATCH(BH3,Rank,0)))))</f>
        <v/>
      </c>
      <c r="BI22" s="67" t="str">
        <f>IF(BF3="","",IF(BF3="-","",IF(BI3=0,"",INDEX(ThreatRankMatrix,MATCH(BF3,Rank,0),MATCH(BI3,Rank,0)))))</f>
        <v/>
      </c>
      <c r="BJ22" s="67" t="str">
        <f>IF(BF3="","",IF(BF3="-","",IF(BJ3=0,"",INDEX(ThreatRankMatrix,MATCH(BF3,Rank,0),MATCH(BJ3,Rank,0)))))</f>
        <v/>
      </c>
      <c r="BK22" s="67" t="str">
        <f>IF(BF3="","",IF(BF3="-","",IF(BK3=0,"",INDEX(ThreatRankMatrix,MATCH(BF3,Rank,0),MATCH(BK3,Rank,0)))))</f>
        <v/>
      </c>
      <c r="BL22" s="67" t="str">
        <f>IF(BF3="","",IF(BF3="-","",IF(BL3=0,"",INDEX(ThreatRankMatrix,MATCH(BF3,Rank,0),MATCH(BL3,Rank,0)))))</f>
        <v/>
      </c>
      <c r="BM22" s="67" t="str">
        <f>IF(BF3="","",IF(BF3="-","",IF(BM3=0,"",INDEX(ThreatRankMatrix,MATCH(BF3,Rank,0),MATCH(BM3,Rank,0)))))</f>
        <v/>
      </c>
      <c r="BN22" s="67" t="str">
        <f>IF(BF3="","",IF(BF3="-","",IF(BN3=0,"",INDEX(ThreatRankMatrix,MATCH(BF3,Rank,0),MATCH(BN3,Rank,0)))))</f>
        <v/>
      </c>
      <c r="BO22" s="67" t="str">
        <f>IF(BF3="","",IF(BF3="-","",IF(BO3=0,"",INDEX(ThreatRankMatrix,MATCH(BF3,Rank,0),MATCH(BO3,Rank,0)))))</f>
        <v/>
      </c>
      <c r="BP22" s="67" t="str">
        <f>IF(BF3="","",IF(BF3="-","",IF(BP3=0,"",INDEX(ThreatRankMatrix,MATCH(BF3,Rank,0),MATCH(BP3,Rank,0)))))</f>
        <v/>
      </c>
      <c r="BQ22" s="67" t="str">
        <f>IF(BF3="","",IF(BF3="-","",IF(BQ3=0,"",INDEX(ThreatRankMatrix,MATCH(BF3,Rank,0),MATCH(BQ3,Rank,0)))))</f>
        <v/>
      </c>
      <c r="BR22" s="67" t="str">
        <f>IF(BF3="","",IF(BF3="-","",IF(BR3=0,"",INDEX(ThreatRankMatrix,MATCH(BF3,Rank,0),MATCH(BR3,Rank,0)))))</f>
        <v/>
      </c>
      <c r="BS22" s="67" t="str">
        <f>IF(BF3="","",IF(BF3="-","",IF(BS3=0,"",INDEX(ThreatRankMatrix,MATCH(BF3,Rank,0),MATCH(BS3,Rank,0)))))</f>
        <v/>
      </c>
      <c r="BT22" s="67" t="str">
        <f>IF(BF3="","",IF(BF3="-","",IF(BT3=0,"",INDEX(ThreatRankMatrix,MATCH(BF3,Rank,0),MATCH(BT3,Rank,0)))))</f>
        <v/>
      </c>
      <c r="BU22" s="104" t="str">
        <f>IF(BF3="","",IF(BF3="-","",IF(BU3=0,"",INDEX(ThreatRankMatrix,MATCH(BF3,Rank,0),MATCH(BU3,Rank,0)))))</f>
        <v/>
      </c>
      <c r="BX22" s="88"/>
      <c r="BY22" s="67" t="str">
        <f>IF(BX3="","",IF(BX3="-","",IF(BY3=0,"",INDEX(ThreatRankMatrix,MATCH(BX3,Rank,0),MATCH(BY3,Rank,0)))))</f>
        <v/>
      </c>
      <c r="BZ22" s="67" t="str">
        <f>IF(BX3="","",IF(BX3="-","",IF(BZ3=0,"",INDEX(ThreatRankMatrix,MATCH(BX3,Rank,0),MATCH(BZ3,Rank,0)))))</f>
        <v/>
      </c>
      <c r="CA22" s="67" t="str">
        <f>IF(BX3="","",IF(BX3="-","",IF(CA3=0,"",INDEX(ThreatRankMatrix,MATCH(BX3,Rank,0),MATCH(CA3,Rank,0)))))</f>
        <v/>
      </c>
      <c r="CB22" s="67" t="str">
        <f>IF(BX3="","",IF(BX3="-","",IF(CB3=0,"",INDEX(ThreatRankMatrix,MATCH(BX3,Rank,0),MATCH(CB3,Rank,0)))))</f>
        <v/>
      </c>
      <c r="CC22" s="67" t="str">
        <f>IF(BX3="","",IF(BX3="-","",IF(CC3=0,"",INDEX(ThreatRankMatrix,MATCH(BX3,Rank,0),MATCH(CC3,Rank,0)))))</f>
        <v/>
      </c>
      <c r="CD22" s="67" t="str">
        <f>IF(BX3="","",IF(BX3="-","",IF(CD3=0,"",INDEX(ThreatRankMatrix,MATCH(BX3,Rank,0),MATCH(CD3,Rank,0)))))</f>
        <v/>
      </c>
      <c r="CE22" s="67" t="str">
        <f>IF(BX3="","",IF(BX3="-","",IF(CE3=0,"",INDEX(ThreatRankMatrix,MATCH(BX3,Rank,0),MATCH(CE3,Rank,0)))))</f>
        <v/>
      </c>
      <c r="CF22" s="67" t="str">
        <f>IF(BX3="","",IF(BX3="-","",IF(CF3=0,"",INDEX(ThreatRankMatrix,MATCH(BX3,Rank,0),MATCH(CF3,Rank,0)))))</f>
        <v/>
      </c>
      <c r="CG22" s="67" t="str">
        <f>IF(BX3="","",IF(BX3="-","",IF(CG3=0,"",INDEX(ThreatRankMatrix,MATCH(BX3,Rank,0),MATCH(CG3,Rank,0)))))</f>
        <v/>
      </c>
      <c r="CH22" s="67" t="str">
        <f>IF(BX3="","",IF(BX3="-","",IF(CH3=0,"",INDEX(ThreatRankMatrix,MATCH(BX3,Rank,0),MATCH(CH3,Rank,0)))))</f>
        <v/>
      </c>
      <c r="CI22" s="67" t="str">
        <f>IF(BX3="","",IF(BX3="-","",IF(CI3=0,"",INDEX(ThreatRankMatrix,MATCH(BX3,Rank,0),MATCH(CI3,Rank,0)))))</f>
        <v/>
      </c>
      <c r="CJ22" s="67" t="str">
        <f>IF(BX3="","",IF(BX3="-","",IF(CJ3=0,"",INDEX(ThreatRankMatrix,MATCH(BX3,Rank,0),MATCH(CJ3,Rank,0)))))</f>
        <v/>
      </c>
      <c r="CK22" s="67" t="str">
        <f>IF(BX3="","",IF(BX3="-","",IF(CK3=0,"",INDEX(ThreatRankMatrix,MATCH(BX3,Rank,0),MATCH(CK3,Rank,0)))))</f>
        <v/>
      </c>
      <c r="CL22" s="67" t="str">
        <f>IF(BX3="","",IF(BX3="-","",IF(CL3=0,"",INDEX(ThreatRankMatrix,MATCH(BX3,Rank,0),MATCH(CL3,Rank,0)))))</f>
        <v/>
      </c>
      <c r="CM22" s="104" t="str">
        <f>IF(BX3="","",IF(BX3="-","",IF(CM3=0,"",INDEX(ThreatRankMatrix,MATCH(BX3,Rank,0),MATCH(CM3,Rank,0)))))</f>
        <v/>
      </c>
      <c r="CP22" s="88"/>
      <c r="CQ22" s="67" t="str">
        <f>IF(CP3="","",IF(CP3="-","",IF(CQ3=0,"",INDEX(ThreatRankMatrix,MATCH(CP3,Rank,0),MATCH(CQ3,Rank,0)))))</f>
        <v/>
      </c>
      <c r="CR22" s="67" t="str">
        <f>IF(CP3="","",IF(CP3="-","",IF(CR3=0,"",INDEX(ThreatRankMatrix,MATCH(CP3,Rank,0),MATCH(CR3,Rank,0)))))</f>
        <v/>
      </c>
      <c r="CS22" s="67" t="str">
        <f>IF(CP3="","",IF(CP3="-","",IF(CS3=0,"",INDEX(ThreatRankMatrix,MATCH(CP3,Rank,0),MATCH(CS3,Rank,0)))))</f>
        <v/>
      </c>
      <c r="CT22" s="67" t="str">
        <f>IF(CP3="","",IF(CP3="-","",IF(CT3=0,"",INDEX(ThreatRankMatrix,MATCH(CP3,Rank,0),MATCH(CT3,Rank,0)))))</f>
        <v/>
      </c>
      <c r="CU22" s="67" t="str">
        <f>IF(CP3="","",IF(CP3="-","",IF(CU3=0,"",INDEX(ThreatRankMatrix,MATCH(CP3,Rank,0),MATCH(CU3,Rank,0)))))</f>
        <v/>
      </c>
      <c r="CV22" s="67" t="str">
        <f>IF(CP3="","",IF(CP3="-","",IF(CV3=0,"",INDEX(ThreatRankMatrix,MATCH(CP3,Rank,0),MATCH(CV3,Rank,0)))))</f>
        <v/>
      </c>
      <c r="CW22" s="67" t="str">
        <f>IF(CP3="","",IF(CP3="-","",IF(CW3=0,"",INDEX(ThreatRankMatrix,MATCH(CP3,Rank,0),MATCH(CW3,Rank,0)))))</f>
        <v/>
      </c>
      <c r="CX22" s="67" t="str">
        <f>IF(CP3="","",IF(CP3="-","",IF(CX3=0,"",INDEX(ThreatRankMatrix,MATCH(CP3,Rank,0),MATCH(CX3,Rank,0)))))</f>
        <v/>
      </c>
      <c r="CY22" s="67" t="str">
        <f>IF(CP3="","",IF(CP3="-","",IF(CY3=0,"",INDEX(ThreatRankMatrix,MATCH(CP3,Rank,0),MATCH(CY3,Rank,0)))))</f>
        <v/>
      </c>
      <c r="CZ22" s="67" t="str">
        <f>IF(CP3="","",IF(CP3="-","",IF(CZ3=0,"",INDEX(ThreatRankMatrix,MATCH(CP3,Rank,0),MATCH(CZ3,Rank,0)))))</f>
        <v/>
      </c>
      <c r="DA22" s="67" t="str">
        <f>IF(CP3="","",IF(CP3="-","",IF(DA3=0,"",INDEX(ThreatRankMatrix,MATCH(CP3,Rank,0),MATCH(DA3,Rank,0)))))</f>
        <v/>
      </c>
      <c r="DB22" s="67" t="str">
        <f>IF(CP3="","",IF(CP3="-","",IF(DB3=0,"",INDEX(ThreatRankMatrix,MATCH(CP3,Rank,0),MATCH(DB3,Rank,0)))))</f>
        <v/>
      </c>
      <c r="DC22" s="67" t="str">
        <f>IF(CP3="","",IF(CP3="-","",IF(DC3=0,"",INDEX(ThreatRankMatrix,MATCH(CP3,Rank,0),MATCH(DC3,Rank,0)))))</f>
        <v/>
      </c>
      <c r="DD22" s="67" t="str">
        <f>IF(CP3="","",IF(CP3="-","",IF(DD3=0,"",INDEX(ThreatRankMatrix,MATCH(CP3,Rank,0),MATCH(DD3,Rank,0)))))</f>
        <v/>
      </c>
      <c r="DE22" s="104" t="str">
        <f>IF(CP3="","",IF(CP3="-","",IF(DE3=0,"",INDEX(ThreatRankMatrix,MATCH(CP3,Rank,0),MATCH(DE3,Rank,0)))))</f>
        <v/>
      </c>
      <c r="DH22" s="88"/>
      <c r="DI22" s="67" t="str">
        <f>IF(DH3="","",IF(DH3="-","",IF(DI3=0,"",INDEX(ThreatRankMatrix,MATCH(DH3,Rank,0),MATCH(DI3,Rank,0)))))</f>
        <v/>
      </c>
      <c r="DJ22" s="67" t="str">
        <f>IF(DH3="","",IF(DH3="-","",IF(DJ3=0,"",INDEX(ThreatRankMatrix,MATCH(DH3,Rank,0),MATCH(DJ3,Rank,0)))))</f>
        <v/>
      </c>
      <c r="DK22" s="67" t="str">
        <f>IF(DH3="","",IF(DH3="-","",IF(DK3=0,"",INDEX(ThreatRankMatrix,MATCH(DH3,Rank,0),MATCH(DK3,Rank,0)))))</f>
        <v/>
      </c>
      <c r="DL22" s="67" t="str">
        <f>IF(DH3="","",IF(DH3="-","",IF(DL3=0,"",INDEX(ThreatRankMatrix,MATCH(DH3,Rank,0),MATCH(DL3,Rank,0)))))</f>
        <v/>
      </c>
      <c r="DM22" s="67" t="str">
        <f>IF(DH3="","",IF(DH3="-","",IF(DM3=0,"",INDEX(ThreatRankMatrix,MATCH(DH3,Rank,0),MATCH(DM3,Rank,0)))))</f>
        <v/>
      </c>
      <c r="DN22" s="67" t="str">
        <f>IF(DH3="","",IF(DH3="-","",IF(DN3=0,"",INDEX(ThreatRankMatrix,MATCH(DH3,Rank,0),MATCH(DN3,Rank,0)))))</f>
        <v/>
      </c>
      <c r="DO22" s="67" t="str">
        <f>IF(DH3="","",IF(DH3="-","",IF(DO3=0,"",INDEX(ThreatRankMatrix,MATCH(DH3,Rank,0),MATCH(DO3,Rank,0)))))</f>
        <v/>
      </c>
      <c r="DP22" s="67" t="str">
        <f>IF(DH3="","",IF(DH3="-","",IF(DP3=0,"",INDEX(ThreatRankMatrix,MATCH(DH3,Rank,0),MATCH(DP3,Rank,0)))))</f>
        <v/>
      </c>
      <c r="DQ22" s="67" t="str">
        <f>IF(DH3="","",IF(DH3="-","",IF(DQ3=0,"",INDEX(ThreatRankMatrix,MATCH(DH3,Rank,0),MATCH(DQ3,Rank,0)))))</f>
        <v/>
      </c>
      <c r="DR22" s="67" t="str">
        <f>IF(DH3="","",IF(DH3="-","",IF(DR3=0,"",INDEX(ThreatRankMatrix,MATCH(DH3,Rank,0),MATCH(DR3,Rank,0)))))</f>
        <v/>
      </c>
      <c r="DS22" s="67" t="str">
        <f>IF(DH3="","",IF(DH3="-","",IF(DS3=0,"",INDEX(ThreatRankMatrix,MATCH(DH3,Rank,0),MATCH(DS3,Rank,0)))))</f>
        <v/>
      </c>
      <c r="DT22" s="67" t="str">
        <f>IF(DH3="","",IF(DH3="-","",IF(DT3=0,"",INDEX(ThreatRankMatrix,MATCH(DH3,Rank,0),MATCH(DT3,Rank,0)))))</f>
        <v/>
      </c>
      <c r="DU22" s="67" t="str">
        <f>IF(DH3="","",IF(DH3="-","",IF(DU3=0,"",INDEX(ThreatRankMatrix,MATCH(DH3,Rank,0),MATCH(DU3,Rank,0)))))</f>
        <v/>
      </c>
      <c r="DV22" s="67" t="str">
        <f>IF(DH3="","",IF(DH3="-","",IF(DV3=0,"",INDEX(ThreatRankMatrix,MATCH(DH3,Rank,0),MATCH(DV3,Rank,0)))))</f>
        <v/>
      </c>
      <c r="DW22" s="104" t="str">
        <f>IF(DH3="","",IF(DH3="-","",IF(DW3=0,"",INDEX(ThreatRankMatrix,MATCH(DH3,Rank,0),MATCH(DW3,Rank,0)))))</f>
        <v/>
      </c>
      <c r="DZ22" s="88"/>
      <c r="EA22" s="67" t="str">
        <f>IF(DZ3="","",IF(DZ3="-","",IF(EA3=0,"",INDEX(ThreatRankMatrix,MATCH(DZ3,Rank,0),MATCH(EA3,Rank,0)))))</f>
        <v/>
      </c>
      <c r="EB22" s="67" t="str">
        <f>IF(DZ3="","",IF(DZ3="-","",IF(EB3=0,"",INDEX(ThreatRankMatrix,MATCH(DZ3,Rank,0),MATCH(EB3,Rank,0)))))</f>
        <v/>
      </c>
      <c r="EC22" s="67" t="str">
        <f>IF(DZ3="","",IF(DZ3="-","",IF(EC3=0,"",INDEX(ThreatRankMatrix,MATCH(DZ3,Rank,0),MATCH(EC3,Rank,0)))))</f>
        <v/>
      </c>
      <c r="ED22" s="67" t="str">
        <f>IF(DZ3="","",IF(DZ3="-","",IF(ED3=0,"",INDEX(ThreatRankMatrix,MATCH(DZ3,Rank,0),MATCH(ED3,Rank,0)))))</f>
        <v/>
      </c>
      <c r="EE22" s="67" t="str">
        <f>IF(DZ3="","",IF(DZ3="-","",IF(EE3=0,"",INDEX(ThreatRankMatrix,MATCH(DZ3,Rank,0),MATCH(EE3,Rank,0)))))</f>
        <v/>
      </c>
      <c r="EF22" s="67" t="str">
        <f>IF(DZ3="","",IF(DZ3="-","",IF(EF3=0,"",INDEX(ThreatRankMatrix,MATCH(DZ3,Rank,0),MATCH(EF3,Rank,0)))))</f>
        <v/>
      </c>
      <c r="EG22" s="67" t="str">
        <f>IF(DZ3="","",IF(DZ3="-","",IF(EG3=0,"",INDEX(ThreatRankMatrix,MATCH(DZ3,Rank,0),MATCH(EG3,Rank,0)))))</f>
        <v/>
      </c>
      <c r="EH22" s="67" t="str">
        <f>IF(DZ3="","",IF(DZ3="-","",IF(EH3=0,"",INDEX(ThreatRankMatrix,MATCH(DZ3,Rank,0),MATCH(EH3,Rank,0)))))</f>
        <v/>
      </c>
      <c r="EI22" s="67" t="str">
        <f>IF(DZ3="","",IF(DZ3="-","",IF(EI3=0,"",INDEX(ThreatRankMatrix,MATCH(DZ3,Rank,0),MATCH(EI3,Rank,0)))))</f>
        <v/>
      </c>
      <c r="EJ22" s="67" t="str">
        <f>IF(DZ3="","",IF(DZ3="-","",IF(EJ3=0,"",INDEX(ThreatRankMatrix,MATCH(DZ3,Rank,0),MATCH(EJ3,Rank,0)))))</f>
        <v/>
      </c>
      <c r="EK22" s="67" t="str">
        <f>IF(DZ3="","",IF(DZ3="-","",IF(EK3=0,"",INDEX(ThreatRankMatrix,MATCH(DZ3,Rank,0),MATCH(EK3,Rank,0)))))</f>
        <v/>
      </c>
      <c r="EL22" s="67" t="str">
        <f>IF(DZ3="","",IF(DZ3="-","",IF(EL3=0,"",INDEX(ThreatRankMatrix,MATCH(DZ3,Rank,0),MATCH(EL3,Rank,0)))))</f>
        <v/>
      </c>
      <c r="EM22" s="67" t="str">
        <f>IF(DZ3="","",IF(DZ3="-","",IF(EM3=0,"",INDEX(ThreatRankMatrix,MATCH(DZ3,Rank,0),MATCH(EM3,Rank,0)))))</f>
        <v/>
      </c>
      <c r="EN22" s="67" t="str">
        <f>IF(DZ3="","",IF(DZ3="-","",IF(EN3=0,"",INDEX(ThreatRankMatrix,MATCH(DZ3,Rank,0),MATCH(EN3,Rank,0)))))</f>
        <v/>
      </c>
      <c r="EO22" s="104" t="str">
        <f>IF(DZ3="","",IF(DZ3="-","",IF(EO3=0,"",INDEX(ThreatRankMatrix,MATCH(DZ3,Rank,0),MATCH(EO3,Rank,0)))))</f>
        <v/>
      </c>
      <c r="ER22" s="88"/>
      <c r="ES22" s="67" t="str">
        <f>IF(ER3="","",IF(ER3="-","",IF(ES3=0,"",INDEX(ThreatRankMatrix,MATCH(ER3,Rank,0),MATCH(ES3,Rank,0)))))</f>
        <v/>
      </c>
      <c r="ET22" s="67" t="str">
        <f>IF(ER3="","",IF(ER3="-","",IF(ET3=0,"",INDEX(ThreatRankMatrix,MATCH(ER3,Rank,0),MATCH(ET3,Rank,0)))))</f>
        <v/>
      </c>
      <c r="EU22" s="67" t="str">
        <f>IF(ER3="","",IF(ER3="-","",IF(EU3=0,"",INDEX(ThreatRankMatrix,MATCH(ER3,Rank,0),MATCH(EU3,Rank,0)))))</f>
        <v/>
      </c>
      <c r="EV22" s="67" t="str">
        <f>IF(ER3="","",IF(ER3="-","",IF(EV3=0,"",INDEX(ThreatRankMatrix,MATCH(ER3,Rank,0),MATCH(EV3,Rank,0)))))</f>
        <v/>
      </c>
      <c r="EW22" s="67" t="str">
        <f>IF(ER3="","",IF(ER3="-","",IF(EW3=0,"",INDEX(ThreatRankMatrix,MATCH(ER3,Rank,0),MATCH(EW3,Rank,0)))))</f>
        <v/>
      </c>
      <c r="EX22" s="67" t="str">
        <f>IF(ER3="","",IF(ER3="-","",IF(EX3=0,"",INDEX(ThreatRankMatrix,MATCH(ER3,Rank,0),MATCH(EX3,Rank,0)))))</f>
        <v/>
      </c>
      <c r="EY22" s="67" t="str">
        <f>IF(ER3="","",IF(ER3="-","",IF(EY3=0,"",INDEX(ThreatRankMatrix,MATCH(ER3,Rank,0),MATCH(EY3,Rank,0)))))</f>
        <v/>
      </c>
      <c r="EZ22" s="67" t="str">
        <f>IF(ER3="","",IF(ER3="-","",IF(EZ3=0,"",INDEX(ThreatRankMatrix,MATCH(ER3,Rank,0),MATCH(EZ3,Rank,0)))))</f>
        <v/>
      </c>
      <c r="FA22" s="67" t="str">
        <f>IF(ER3="","",IF(ER3="-","",IF(FA3=0,"",INDEX(ThreatRankMatrix,MATCH(ER3,Rank,0),MATCH(FA3,Rank,0)))))</f>
        <v/>
      </c>
      <c r="FB22" s="67" t="str">
        <f>IF(ER3="","",IF(ER3="-","",IF(FB3=0,"",INDEX(ThreatRankMatrix,MATCH(ER3,Rank,0),MATCH(FB3,Rank,0)))))</f>
        <v/>
      </c>
      <c r="FC22" s="67" t="str">
        <f>IF(ER3="","",IF(ER3="-","",IF(FC3=0,"",INDEX(ThreatRankMatrix,MATCH(ER3,Rank,0),MATCH(FC3,Rank,0)))))</f>
        <v/>
      </c>
      <c r="FD22" s="67" t="str">
        <f>IF(ER3="","",IF(ER3="-","",IF(FD3=0,"",INDEX(ThreatRankMatrix,MATCH(ER3,Rank,0),MATCH(FD3,Rank,0)))))</f>
        <v/>
      </c>
      <c r="FE22" s="67" t="str">
        <f>IF(ER3="","",IF(ER3="-","",IF(FE3=0,"",INDEX(ThreatRankMatrix,MATCH(ER3,Rank,0),MATCH(FE3,Rank,0)))))</f>
        <v/>
      </c>
      <c r="FF22" s="67" t="str">
        <f>IF(ER3="","",IF(ER3="-","",IF(FF3=0,"",INDEX(ThreatRankMatrix,MATCH(ER3,Rank,0),MATCH(FF3,Rank,0)))))</f>
        <v/>
      </c>
      <c r="FG22" s="104" t="str">
        <f>IF(ER3="","",IF(ER3="-","",IF(FG3=0,"",INDEX(ThreatRankMatrix,MATCH(ER3,Rank,0),MATCH(FG3,Rank,0)))))</f>
        <v/>
      </c>
      <c r="FJ22" s="88"/>
      <c r="FK22" s="67" t="str">
        <f>IF(FJ3="","",IF(FJ3="-","",IF(FK3=0,"",INDEX(ThreatRankMatrix,MATCH(FJ3,Rank,0),MATCH(FK3,Rank,0)))))</f>
        <v/>
      </c>
      <c r="FL22" s="67" t="str">
        <f>IF(FJ3="","",IF(FJ3="-","",IF(FL3=0,"",INDEX(ThreatRankMatrix,MATCH(FJ3,Rank,0),MATCH(FL3,Rank,0)))))</f>
        <v/>
      </c>
      <c r="FM22" s="67" t="str">
        <f>IF(FJ3="","",IF(FJ3="-","",IF(FM3=0,"",INDEX(ThreatRankMatrix,MATCH(FJ3,Rank,0),MATCH(FM3,Rank,0)))))</f>
        <v/>
      </c>
      <c r="FN22" s="67" t="str">
        <f>IF(FJ3="","",IF(FJ3="-","",IF(FN3=0,"",INDEX(ThreatRankMatrix,MATCH(FJ3,Rank,0),MATCH(FN3,Rank,0)))))</f>
        <v/>
      </c>
      <c r="FO22" s="67" t="str">
        <f>IF(FJ3="","",IF(FJ3="-","",IF(FO3=0,"",INDEX(ThreatRankMatrix,MATCH(FJ3,Rank,0),MATCH(FO3,Rank,0)))))</f>
        <v/>
      </c>
      <c r="FP22" s="67" t="str">
        <f>IF(FJ3="","",IF(FJ3="-","",IF(FP3=0,"",INDEX(ThreatRankMatrix,MATCH(FJ3,Rank,0),MATCH(FP3,Rank,0)))))</f>
        <v/>
      </c>
      <c r="FQ22" s="67" t="str">
        <f>IF(FJ3="","",IF(FJ3="-","",IF(FQ3=0,"",INDEX(ThreatRankMatrix,MATCH(FJ3,Rank,0),MATCH(FQ3,Rank,0)))))</f>
        <v/>
      </c>
      <c r="FR22" s="67" t="str">
        <f>IF(FJ3="","",IF(FJ3="-","",IF(FR3=0,"",INDEX(ThreatRankMatrix,MATCH(FJ3,Rank,0),MATCH(FR3,Rank,0)))))</f>
        <v/>
      </c>
      <c r="FS22" s="67" t="str">
        <f>IF(FJ3="","",IF(FJ3="-","",IF(FS3=0,"",INDEX(ThreatRankMatrix,MATCH(FJ3,Rank,0),MATCH(FS3,Rank,0)))))</f>
        <v/>
      </c>
      <c r="FT22" s="67" t="str">
        <f>IF(FJ3="","",IF(FJ3="-","",IF(FT3=0,"",INDEX(ThreatRankMatrix,MATCH(FJ3,Rank,0),MATCH(FT3,Rank,0)))))</f>
        <v/>
      </c>
      <c r="FU22" s="67" t="str">
        <f>IF(FJ3="","",IF(FJ3="-","",IF(FU3=0,"",INDEX(ThreatRankMatrix,MATCH(FJ3,Rank,0),MATCH(FU3,Rank,0)))))</f>
        <v/>
      </c>
      <c r="FV22" s="67" t="str">
        <f>IF(FJ3="","",IF(FJ3="-","",IF(FV3=0,"",INDEX(ThreatRankMatrix,MATCH(FJ3,Rank,0),MATCH(FV3,Rank,0)))))</f>
        <v/>
      </c>
      <c r="FW22" s="67" t="str">
        <f>IF(FJ3="","",IF(FJ3="-","",IF(FW3=0,"",INDEX(ThreatRankMatrix,MATCH(FJ3,Rank,0),MATCH(FW3,Rank,0)))))</f>
        <v/>
      </c>
      <c r="FX22" s="67" t="str">
        <f>IF(FJ3="","",IF(FJ3="-","",IF(FX3=0,"",INDEX(ThreatRankMatrix,MATCH(FJ3,Rank,0),MATCH(FX3,Rank,0)))))</f>
        <v/>
      </c>
      <c r="FY22" s="104" t="str">
        <f>IF(FJ3="","",IF(FJ3="-","",IF(FY3=0,"",INDEX(ThreatRankMatrix,MATCH(FJ3,Rank,0),MATCH(FY3,Rank,0)))))</f>
        <v/>
      </c>
      <c r="GB22" s="88"/>
      <c r="GC22" s="67" t="str">
        <f>IF(GB3="","",IF(GB3="-","",IF(GC3=0,"",INDEX(ThreatRankMatrix,MATCH(GB3,Rank,0),MATCH(GC3,Rank,0)))))</f>
        <v/>
      </c>
      <c r="GD22" s="67" t="str">
        <f>IF(GB3="","",IF(GB3="-","",IF(GD3=0,"",INDEX(ThreatRankMatrix,MATCH(GB3,Rank,0),MATCH(GD3,Rank,0)))))</f>
        <v/>
      </c>
      <c r="GE22" s="67" t="str">
        <f>IF(GB3="","",IF(GB3="-","",IF(GE3=0,"",INDEX(ThreatRankMatrix,MATCH(GB3,Rank,0),MATCH(GE3,Rank,0)))))</f>
        <v/>
      </c>
      <c r="GF22" s="67" t="str">
        <f>IF(GB3="","",IF(GB3="-","",IF(GF3=0,"",INDEX(ThreatRankMatrix,MATCH(GB3,Rank,0),MATCH(GF3,Rank,0)))))</f>
        <v/>
      </c>
      <c r="GG22" s="67" t="str">
        <f>IF(GB3="","",IF(GB3="-","",IF(GG3=0,"",INDEX(ThreatRankMatrix,MATCH(GB3,Rank,0),MATCH(GG3,Rank,0)))))</f>
        <v/>
      </c>
      <c r="GH22" s="67" t="str">
        <f>IF(GB3="","",IF(GB3="-","",IF(GH3=0,"",INDEX(ThreatRankMatrix,MATCH(GB3,Rank,0),MATCH(GH3,Rank,0)))))</f>
        <v/>
      </c>
      <c r="GI22" s="67" t="str">
        <f>IF(GB3="","",IF(GB3="-","",IF(GI3=0,"",INDEX(ThreatRankMatrix,MATCH(GB3,Rank,0),MATCH(GI3,Rank,0)))))</f>
        <v/>
      </c>
      <c r="GJ22" s="67" t="str">
        <f>IF(GB3="","",IF(GB3="-","",IF(GJ3=0,"",INDEX(ThreatRankMatrix,MATCH(GB3,Rank,0),MATCH(GJ3,Rank,0)))))</f>
        <v/>
      </c>
      <c r="GK22" s="67" t="str">
        <f>IF(GB3="","",IF(GB3="-","",IF(GK3=0,"",INDEX(ThreatRankMatrix,MATCH(GB3,Rank,0),MATCH(GK3,Rank,0)))))</f>
        <v/>
      </c>
      <c r="GL22" s="67" t="str">
        <f>IF(GB3="","",IF(GB3="-","",IF(GL3=0,"",INDEX(ThreatRankMatrix,MATCH(GB3,Rank,0),MATCH(GL3,Rank,0)))))</f>
        <v/>
      </c>
      <c r="GM22" s="67" t="str">
        <f>IF(GB3="","",IF(GB3="-","",IF(GM3=0,"",INDEX(ThreatRankMatrix,MATCH(GB3,Rank,0),MATCH(GM3,Rank,0)))))</f>
        <v/>
      </c>
      <c r="GN22" s="67" t="str">
        <f>IF(GB3="","",IF(GB3="-","",IF(GN3=0,"",INDEX(ThreatRankMatrix,MATCH(GB3,Rank,0),MATCH(GN3,Rank,0)))))</f>
        <v/>
      </c>
      <c r="GO22" s="67" t="str">
        <f>IF(GB3="","",IF(GB3="-","",IF(GO3=0,"",INDEX(ThreatRankMatrix,MATCH(GB3,Rank,0),MATCH(GO3,Rank,0)))))</f>
        <v/>
      </c>
      <c r="GP22" s="67" t="str">
        <f>IF(GB3="","",IF(GB3="-","",IF(GP3=0,"",INDEX(ThreatRankMatrix,MATCH(GB3,Rank,0),MATCH(GP3,Rank,0)))))</f>
        <v/>
      </c>
      <c r="GQ22" s="104" t="str">
        <f>IF(GB3="","",IF(GB3="-","",IF(GQ3=0,"",INDEX(ThreatRankMatrix,MATCH(GB3,Rank,0),MATCH(GQ3,Rank,0)))))</f>
        <v/>
      </c>
      <c r="GT22" s="88"/>
      <c r="GU22" s="67" t="str">
        <f>IF(GT3="","",IF(GT3="-","",IF(GU3=0,"",INDEX(ThreatRankMatrix,MATCH(GT3,Rank,0),MATCH(GU3,Rank,0)))))</f>
        <v/>
      </c>
      <c r="GV22" s="67" t="str">
        <f>IF(GT3="","",IF(GT3="-","",IF(GV3=0,"",INDEX(ThreatRankMatrix,MATCH(GT3,Rank,0),MATCH(GV3,Rank,0)))))</f>
        <v/>
      </c>
      <c r="GW22" s="67" t="str">
        <f>IF(GT3="","",IF(GT3="-","",IF(GW3=0,"",INDEX(ThreatRankMatrix,MATCH(GT3,Rank,0),MATCH(GW3,Rank,0)))))</f>
        <v/>
      </c>
      <c r="GX22" s="67" t="str">
        <f>IF(GT3="","",IF(GT3="-","",IF(GX3=0,"",INDEX(ThreatRankMatrix,MATCH(GT3,Rank,0),MATCH(GX3,Rank,0)))))</f>
        <v/>
      </c>
      <c r="GY22" s="67" t="str">
        <f>IF(GT3="","",IF(GT3="-","",IF(GY3=0,"",INDEX(ThreatRankMatrix,MATCH(GT3,Rank,0),MATCH(GY3,Rank,0)))))</f>
        <v/>
      </c>
      <c r="GZ22" s="67" t="str">
        <f>IF(GT3="","",IF(GT3="-","",IF(GZ3=0,"",INDEX(ThreatRankMatrix,MATCH(GT3,Rank,0),MATCH(GZ3,Rank,0)))))</f>
        <v/>
      </c>
      <c r="HA22" s="67" t="str">
        <f>IF(GT3="","",IF(GT3="-","",IF(HA3=0,"",INDEX(ThreatRankMatrix,MATCH(GT3,Rank,0),MATCH(HA3,Rank,0)))))</f>
        <v/>
      </c>
      <c r="HB22" s="67" t="str">
        <f>IF(GT3="","",IF(GT3="-","",IF(HB3=0,"",INDEX(ThreatRankMatrix,MATCH(GT3,Rank,0),MATCH(HB3,Rank,0)))))</f>
        <v/>
      </c>
      <c r="HC22" s="67" t="str">
        <f>IF(GT3="","",IF(GT3="-","",IF(HC3=0,"",INDEX(ThreatRankMatrix,MATCH(GT3,Rank,0),MATCH(HC3,Rank,0)))))</f>
        <v/>
      </c>
      <c r="HD22" s="67" t="str">
        <f>IF(GT3="","",IF(GT3="-","",IF(HD3=0,"",INDEX(ThreatRankMatrix,MATCH(GT3,Rank,0),MATCH(HD3,Rank,0)))))</f>
        <v/>
      </c>
      <c r="HE22" s="67" t="str">
        <f>IF(GT3="","",IF(GT3="-","",IF(HE3=0,"",INDEX(ThreatRankMatrix,MATCH(GT3,Rank,0),MATCH(HE3,Rank,0)))))</f>
        <v/>
      </c>
      <c r="HF22" s="67" t="str">
        <f>IF(GT3="","",IF(GT3="-","",IF(HF3=0,"",INDEX(ThreatRankMatrix,MATCH(GT3,Rank,0),MATCH(HF3,Rank,0)))))</f>
        <v/>
      </c>
      <c r="HG22" s="67" t="str">
        <f>IF(GT3="","",IF(GT3="-","",IF(HG3=0,"",INDEX(ThreatRankMatrix,MATCH(GT3,Rank,0),MATCH(HG3,Rank,0)))))</f>
        <v/>
      </c>
      <c r="HH22" s="67" t="str">
        <f>IF(GT3="","",IF(GT3="-","",IF(HH3=0,"",INDEX(ThreatRankMatrix,MATCH(GT3,Rank,0),MATCH(HH3,Rank,0)))))</f>
        <v/>
      </c>
      <c r="HI22" s="104" t="str">
        <f>IF(GT3="","",IF(GT3="-","",IF(HI3=0,"",INDEX(ThreatRankMatrix,MATCH(GT3,Rank,0),MATCH(HI3,Rank,0)))))</f>
        <v/>
      </c>
      <c r="KS22" s="153"/>
    </row>
    <row r="23" spans="1:305" s="14" customFormat="1" hidden="1" x14ac:dyDescent="0.25">
      <c r="A23" s="44" t="s">
        <v>49</v>
      </c>
      <c r="D23" s="88"/>
      <c r="E23" s="44">
        <f>IF(D3="-",0,IF(D3="",0,(IF(E3=0,0,IF(E22="-",0,INDEX(ThreatScore,MATCH(E22,Rank,0)))))))</f>
        <v>0</v>
      </c>
      <c r="F23" s="44">
        <f>IF(D3="-",0,IF(D3="",0,(IF(F3=0,0,IF(F22="-",0,INDEX(ThreatScore,MATCH(F22,Rank,0)))))))</f>
        <v>0</v>
      </c>
      <c r="G23" s="44">
        <f>IF(D3="-",0,IF(D3="",0,(IF(G3=0,0,IF(G22="-",0,INDEX(ThreatScore,MATCH(G22,Rank,0)))))))</f>
        <v>0</v>
      </c>
      <c r="H23" s="44">
        <f>IF(D3="-",0,IF(D3="",0,(IF(H3=0,0,IF(H22="-",0,INDEX(ThreatScore,MATCH(H22,Rank,0)))))))</f>
        <v>0</v>
      </c>
      <c r="I23" s="44">
        <f>IF(D3="-",0,IF(D3="",0,(IF(I3=0,0,IF(I22="-",0,INDEX(ThreatScore,MATCH(I22,Rank,0)))))))</f>
        <v>0</v>
      </c>
      <c r="J23" s="44">
        <f>IF(D3="-",0,IF(D3="",0,(IF(J3=0,0,IF(J22="-",0,INDEX(ThreatScore,MATCH(J22,Rank,0)))))))</f>
        <v>0</v>
      </c>
      <c r="K23" s="44">
        <f>IF(D3="-",0,IF(D3="",0,(IF(K3=0,0,IF(K22="-",0,INDEX(ThreatScore,MATCH(K22,Rank,0)))))))</f>
        <v>0</v>
      </c>
      <c r="L23" s="44">
        <f>IF(D3="-",0,IF(D3="",0,(IF(L3=0,0,IF(L22="-",0,INDEX(ThreatScore,MATCH(L22,Rank,0)))))))</f>
        <v>0</v>
      </c>
      <c r="M23" s="44">
        <f>IF(D3="-",0,IF(D3="",0,(IF(M3=0,0,IF(M22="-",0,INDEX(ThreatScore,MATCH(M22,Rank,0)))))))</f>
        <v>0</v>
      </c>
      <c r="N23" s="44">
        <f>IF(D3="-",0,IF(D3="",0,(IF(N3=0,0,IF(N22="-",0,INDEX(ThreatScore,MATCH(N22,Rank,0)))))))</f>
        <v>0</v>
      </c>
      <c r="O23" s="44">
        <f>IF(D3="-",0,IF(D3="",0,(IF(O3=0,0,IF(O22="-",0,INDEX(ThreatScore,MATCH(O22,Rank,0)))))))</f>
        <v>0</v>
      </c>
      <c r="P23" s="44">
        <f>IF(D3="-",0,IF(D3="",0,(IF(P3=0,0,IF(P22="-",0,INDEX(ThreatScore,MATCH(P22,Rank,0)))))))</f>
        <v>0</v>
      </c>
      <c r="Q23" s="44">
        <f>IF(D3="-",0,IF(D3="",0,(IF(Q3=0,0,IF(Q22="-",0,INDEX(ThreatScore,MATCH(Q22,Rank,0)))))))</f>
        <v>0</v>
      </c>
      <c r="R23" s="44">
        <f>IF(D3="-",0,IF(D3="",0,(IF(R3=0,0,IF(R22="-",0,INDEX(ThreatScore,MATCH(R22,Rank,0)))))))</f>
        <v>0</v>
      </c>
      <c r="S23" s="105">
        <f>IF(D3="-",0,IF(D3="",0,(IF(S3=0,0,IF(S22="-",0,INDEX(ThreatScore,MATCH(S22,Rank,0)))))))</f>
        <v>0</v>
      </c>
      <c r="V23" s="88"/>
      <c r="W23" s="44">
        <f>IF(V3="-",0,IF(V3="",0,(IF(W3=0,0,IF(W22="-",0,INDEX(ThreatScore,MATCH(W22,Rank,0)))))))</f>
        <v>0</v>
      </c>
      <c r="X23" s="44">
        <f>IF(V3="-",0,IF(V3="",0,(IF(X3=0,0,IF(X22="-",0,INDEX(ThreatScore,MATCH(X22,Rank,0)))))))</f>
        <v>0</v>
      </c>
      <c r="Y23" s="44">
        <f>IF(V3="-",0,IF(V3="",0,(IF(Y3=0,0,IF(Y22="-",0,INDEX(ThreatScore,MATCH(Y22,Rank,0)))))))</f>
        <v>0</v>
      </c>
      <c r="Z23" s="44">
        <f>IF(V3="-",0,IF(V3="",0,(IF(Z3=0,0,IF(Z22="-",0,INDEX(ThreatScore,MATCH(Z22,Rank,0)))))))</f>
        <v>0</v>
      </c>
      <c r="AA23" s="44">
        <f>IF(V3="-",0,IF(V3="",0,(IF(AA3=0,0,IF(AA22="-",0,INDEX(ThreatScore,MATCH(AA22,Rank,0)))))))</f>
        <v>0</v>
      </c>
      <c r="AB23" s="44">
        <f>IF(V3="-",0,IF(V3="",0,(IF(AB3=0,0,IF(AB22="-",0,INDEX(ThreatScore,MATCH(AB22,Rank,0)))))))</f>
        <v>0</v>
      </c>
      <c r="AC23" s="44">
        <f>IF(V3="-",0,IF(V3="",0,(IF(AC3=0,0,IF(AC22="-",0,INDEX(ThreatScore,MATCH(AC22,Rank,0)))))))</f>
        <v>0</v>
      </c>
      <c r="AD23" s="44">
        <f>IF(V3="-",0,IF(V3="",0,(IF(AD3=0,0,IF(AD22="-",0,INDEX(ThreatScore,MATCH(AD22,Rank,0)))))))</f>
        <v>0</v>
      </c>
      <c r="AE23" s="44">
        <f>IF(V3="-",0,IF(V3="",0,(IF(AE3=0,0,IF(AE22="-",0,INDEX(ThreatScore,MATCH(AE22,Rank,0)))))))</f>
        <v>0</v>
      </c>
      <c r="AF23" s="44">
        <f>IF(V3="-",0,IF(V3="",0,(IF(AF3=0,0,IF(AF22="-",0,INDEX(ThreatScore,MATCH(AF22,Rank,0)))))))</f>
        <v>0</v>
      </c>
      <c r="AG23" s="44">
        <f>IF(V3="-",0,IF(V3="",0,(IF(AG3=0,0,IF(AG22="-",0,INDEX(ThreatScore,MATCH(AG22,Rank,0)))))))</f>
        <v>0</v>
      </c>
      <c r="AH23" s="44">
        <f>IF(V3="-",0,IF(V3="",0,(IF(AH3=0,0,IF(AH22="-",0,INDEX(ThreatScore,MATCH(AH22,Rank,0)))))))</f>
        <v>0</v>
      </c>
      <c r="AI23" s="44">
        <f>IF(V3="-",0,IF(V3="",0,(IF(AI3=0,0,IF(AI22="-",0,INDEX(ThreatScore,MATCH(AI22,Rank,0)))))))</f>
        <v>0</v>
      </c>
      <c r="AJ23" s="44">
        <f>IF(V3="-",0,IF(V3="",0,(IF(AJ3=0,0,IF(AJ22="-",0,INDEX(ThreatScore,MATCH(AJ22,Rank,0)))))))</f>
        <v>0</v>
      </c>
      <c r="AK23" s="105">
        <f>IF(V3="-",0,IF(V3="",0,(IF(AK3=0,0,IF(AK22="-",0,INDEX(ThreatScore,MATCH(AK22,Rank,0)))))))</f>
        <v>0</v>
      </c>
      <c r="AN23" s="88"/>
      <c r="AO23" s="44">
        <f>IF(AN3="-",0,IF(AN3="",0,(IF(AO3=0,0,IF(AO22="-",0,INDEX(ThreatScore,MATCH(AO22,Rank,0)))))))</f>
        <v>0</v>
      </c>
      <c r="AP23" s="44">
        <f>IF(AN3="-",0,IF(AN3="",0,(IF(AP3=0,0,IF(AP22="-",0,INDEX(ThreatScore,MATCH(AP22,Rank,0)))))))</f>
        <v>0</v>
      </c>
      <c r="AQ23" s="44">
        <f>IF(AN3="-",0,IF(AN3="",0,(IF(AQ3=0,0,IF(AQ22="-",0,INDEX(ThreatScore,MATCH(AQ22,Rank,0)))))))</f>
        <v>0</v>
      </c>
      <c r="AR23" s="44">
        <f>IF(AN3="-",0,IF(AN3="",0,(IF(AR3=0,0,IF(AR22="-",0,INDEX(ThreatScore,MATCH(AR22,Rank,0)))))))</f>
        <v>0</v>
      </c>
      <c r="AS23" s="44">
        <f>IF(AN3="-",0,IF(AN3="",0,(IF(AS3=0,0,IF(AS22="-",0,INDEX(ThreatScore,MATCH(AS22,Rank,0)))))))</f>
        <v>0</v>
      </c>
      <c r="AT23" s="44">
        <f>IF(AN3="-",0,IF(AN3="",0,(IF(AT3=0,0,IF(AT22="-",0,INDEX(ThreatScore,MATCH(AT22,Rank,0)))))))</f>
        <v>0</v>
      </c>
      <c r="AU23" s="44">
        <f>IF(AN3="-",0,IF(AN3="",0,(IF(AU3=0,0,IF(AU22="-",0,INDEX(ThreatScore,MATCH(AU22,Rank,0)))))))</f>
        <v>0</v>
      </c>
      <c r="AV23" s="44">
        <f>IF(AN3="-",0,IF(AN3="",0,(IF(AV3=0,0,IF(AV22="-",0,INDEX(ThreatScore,MATCH(AV22,Rank,0)))))))</f>
        <v>0</v>
      </c>
      <c r="AW23" s="44">
        <f>IF(AN3="-",0,IF(AN3="",0,(IF(AW3=0,0,IF(AW22="-",0,INDEX(ThreatScore,MATCH(AW22,Rank,0)))))))</f>
        <v>0</v>
      </c>
      <c r="AX23" s="44">
        <f>IF(AN3="-",0,IF(AN3="",0,(IF(AX3=0,0,IF(AX22="-",0,INDEX(ThreatScore,MATCH(AX22,Rank,0)))))))</f>
        <v>0</v>
      </c>
      <c r="AY23" s="44">
        <f>IF(AN3="-",0,IF(AN3="",0,(IF(AY3=0,0,IF(AY22="-",0,INDEX(ThreatScore,MATCH(AY22,Rank,0)))))))</f>
        <v>0</v>
      </c>
      <c r="AZ23" s="44">
        <f>IF(AN3="-",0,IF(AN3="",0,(IF(AZ3=0,0,IF(AZ22="-",0,INDEX(ThreatScore,MATCH(AZ22,Rank,0)))))))</f>
        <v>0</v>
      </c>
      <c r="BA23" s="44">
        <f>IF(AN3="-",0,IF(AN3="",0,(IF(BA3=0,0,IF(BA22="-",0,INDEX(ThreatScore,MATCH(BA22,Rank,0)))))))</f>
        <v>0</v>
      </c>
      <c r="BB23" s="44">
        <f>IF(AN3="-",0,IF(AN3="",0,(IF(BB3=0,0,IF(BB22="-",0,INDEX(ThreatScore,MATCH(BB22,Rank,0)))))))</f>
        <v>0</v>
      </c>
      <c r="BC23" s="105">
        <f>IF(AN3="-",0,IF(AN3="",0,(IF(BC3=0,0,IF(BC22="-",0,INDEX(ThreatScore,MATCH(BC22,Rank,0)))))))</f>
        <v>0</v>
      </c>
      <c r="BF23" s="88"/>
      <c r="BG23" s="44">
        <f>IF(BF3="-",0,IF(BF3="",0,(IF(BG3=0,0,IF(BG22="-",0,INDEX(ThreatScore,MATCH(BG22,Rank,0)))))))</f>
        <v>0</v>
      </c>
      <c r="BH23" s="44">
        <f>IF(BF3="-",0,IF(BF3="",0,(IF(BH3=0,0,IF(BH22="-",0,INDEX(ThreatScore,MATCH(BH22,Rank,0)))))))</f>
        <v>0</v>
      </c>
      <c r="BI23" s="44">
        <f>IF(BF3="-",0,IF(BF3="",0,(IF(BI3=0,0,IF(BI22="-",0,INDEX(ThreatScore,MATCH(BI22,Rank,0)))))))</f>
        <v>0</v>
      </c>
      <c r="BJ23" s="44">
        <f>IF(BF3="-",0,IF(BF3="",0,(IF(BJ3=0,0,IF(BJ22="-",0,INDEX(ThreatScore,MATCH(BJ22,Rank,0)))))))</f>
        <v>0</v>
      </c>
      <c r="BK23" s="44">
        <f>IF(BF3="-",0,IF(BF3="",0,(IF(BK3=0,0,IF(BK22="-",0,INDEX(ThreatScore,MATCH(BK22,Rank,0)))))))</f>
        <v>0</v>
      </c>
      <c r="BL23" s="44">
        <f>IF(BF3="-",0,IF(BF3="",0,(IF(BL3=0,0,IF(BL22="-",0,INDEX(ThreatScore,MATCH(BL22,Rank,0)))))))</f>
        <v>0</v>
      </c>
      <c r="BM23" s="44">
        <f>IF(BF3="-",0,IF(BF3="",0,(IF(BM3=0,0,IF(BM22="-",0,INDEX(ThreatScore,MATCH(BM22,Rank,0)))))))</f>
        <v>0</v>
      </c>
      <c r="BN23" s="44">
        <f>IF(BF3="-",0,IF(BF3="",0,(IF(BN3=0,0,IF(BN22="-",0,INDEX(ThreatScore,MATCH(BN22,Rank,0)))))))</f>
        <v>0</v>
      </c>
      <c r="BO23" s="44">
        <f>IF(BF3="-",0,IF(BF3="",0,(IF(BO3=0,0,IF(BO22="-",0,INDEX(ThreatScore,MATCH(BO22,Rank,0)))))))</f>
        <v>0</v>
      </c>
      <c r="BP23" s="44">
        <f>IF(BF3="-",0,IF(BF3="",0,(IF(BP3=0,0,IF(BP22="-",0,INDEX(ThreatScore,MATCH(BP22,Rank,0)))))))</f>
        <v>0</v>
      </c>
      <c r="BQ23" s="44">
        <f>IF(BF3="-",0,IF(BF3="",0,(IF(BQ3=0,0,IF(BQ22="-",0,INDEX(ThreatScore,MATCH(BQ22,Rank,0)))))))</f>
        <v>0</v>
      </c>
      <c r="BR23" s="44">
        <f>IF(BF3="-",0,IF(BF3="",0,(IF(BR3=0,0,IF(BR22="-",0,INDEX(ThreatScore,MATCH(BR22,Rank,0)))))))</f>
        <v>0</v>
      </c>
      <c r="BS23" s="44">
        <f>IF(BF3="-",0,IF(BF3="",0,(IF(BS3=0,0,IF(BS22="-",0,INDEX(ThreatScore,MATCH(BS22,Rank,0)))))))</f>
        <v>0</v>
      </c>
      <c r="BT23" s="44">
        <f>IF(BF3="-",0,IF(BF3="",0,(IF(BT3=0,0,IF(BT22="-",0,INDEX(ThreatScore,MATCH(BT22,Rank,0)))))))</f>
        <v>0</v>
      </c>
      <c r="BU23" s="105">
        <f>IF(BF3="-",0,IF(BF3="",0,(IF(BU3=0,0,IF(BU22="-",0,INDEX(ThreatScore,MATCH(BU22,Rank,0)))))))</f>
        <v>0</v>
      </c>
      <c r="BX23" s="88"/>
      <c r="BY23" s="44">
        <f>IF(BX3="-",0,IF(BX3="",0,(IF(BY3=0,0,IF(BY22="-",0,INDEX(ThreatScore,MATCH(BY22,Rank,0)))))))</f>
        <v>0</v>
      </c>
      <c r="BZ23" s="44">
        <f>IF(BX3="-",0,IF(BX3="",0,(IF(BZ3=0,0,IF(BZ22="-",0,INDEX(ThreatScore,MATCH(BZ22,Rank,0)))))))</f>
        <v>0</v>
      </c>
      <c r="CA23" s="44">
        <f>IF(BX3="-",0,IF(BX3="",0,(IF(CA3=0,0,IF(CA22="-",0,INDEX(ThreatScore,MATCH(CA22,Rank,0)))))))</f>
        <v>0</v>
      </c>
      <c r="CB23" s="44">
        <f>IF(BX3="-",0,IF(BX3="",0,(IF(CB3=0,0,IF(CB22="-",0,INDEX(ThreatScore,MATCH(CB22,Rank,0)))))))</f>
        <v>0</v>
      </c>
      <c r="CC23" s="44">
        <f>IF(BX3="-",0,IF(BX3="",0,(IF(CC3=0,0,IF(CC22="-",0,INDEX(ThreatScore,MATCH(CC22,Rank,0)))))))</f>
        <v>0</v>
      </c>
      <c r="CD23" s="44">
        <f>IF(BX3="-",0,IF(BX3="",0,(IF(CD3=0,0,IF(CD22="-",0,INDEX(ThreatScore,MATCH(CD22,Rank,0)))))))</f>
        <v>0</v>
      </c>
      <c r="CE23" s="44">
        <f>IF(BX3="-",0,IF(BX3="",0,(IF(CE3=0,0,IF(CE22="-",0,INDEX(ThreatScore,MATCH(CE22,Rank,0)))))))</f>
        <v>0</v>
      </c>
      <c r="CF23" s="44">
        <f>IF(BX3="-",0,IF(BX3="",0,(IF(CF3=0,0,IF(CF22="-",0,INDEX(ThreatScore,MATCH(CF22,Rank,0)))))))</f>
        <v>0</v>
      </c>
      <c r="CG23" s="44">
        <f>IF(BX3="-",0,IF(BX3="",0,(IF(CG3=0,0,IF(CG22="-",0,INDEX(ThreatScore,MATCH(CG22,Rank,0)))))))</f>
        <v>0</v>
      </c>
      <c r="CH23" s="44">
        <f>IF(BX3="-",0,IF(BX3="",0,(IF(CH3=0,0,IF(CH22="-",0,INDEX(ThreatScore,MATCH(CH22,Rank,0)))))))</f>
        <v>0</v>
      </c>
      <c r="CI23" s="44">
        <f>IF(BX3="-",0,IF(BX3="",0,(IF(CI3=0,0,IF(CI22="-",0,INDEX(ThreatScore,MATCH(CI22,Rank,0)))))))</f>
        <v>0</v>
      </c>
      <c r="CJ23" s="44">
        <f>IF(BX3="-",0,IF(BX3="",0,(IF(CJ3=0,0,IF(CJ22="-",0,INDEX(ThreatScore,MATCH(CJ22,Rank,0)))))))</f>
        <v>0</v>
      </c>
      <c r="CK23" s="44">
        <f>IF(BX3="-",0,IF(BX3="",0,(IF(CK3=0,0,IF(CK22="-",0,INDEX(ThreatScore,MATCH(CK22,Rank,0)))))))</f>
        <v>0</v>
      </c>
      <c r="CL23" s="44">
        <f>IF(BX3="-",0,IF(BX3="",0,(IF(CL3=0,0,IF(CL22="-",0,INDEX(ThreatScore,MATCH(CL22,Rank,0)))))))</f>
        <v>0</v>
      </c>
      <c r="CM23" s="105">
        <f>IF(BX3="-",0,IF(BX3="",0,(IF(CM3=0,0,IF(CM22="-",0,INDEX(ThreatScore,MATCH(CM22,Rank,0)))))))</f>
        <v>0</v>
      </c>
      <c r="CP23" s="88"/>
      <c r="CQ23" s="44">
        <f>IF(CP3="-",0,IF(CP3="",0,(IF(CQ3=0,0,IF(CQ22="-",0,INDEX(ThreatScore,MATCH(CQ22,Rank,0)))))))</f>
        <v>0</v>
      </c>
      <c r="CR23" s="44">
        <f>IF(CP3="-",0,IF(CP3="",0,(IF(CR3=0,0,IF(CR22="-",0,INDEX(ThreatScore,MATCH(CR22,Rank,0)))))))</f>
        <v>0</v>
      </c>
      <c r="CS23" s="44">
        <f>IF(CP3="-",0,IF(CP3="",0,(IF(CS3=0,0,IF(CS22="-",0,INDEX(ThreatScore,MATCH(CS22,Rank,0)))))))</f>
        <v>0</v>
      </c>
      <c r="CT23" s="44">
        <f>IF(CP3="-",0,IF(CP3="",0,(IF(CT3=0,0,IF(CT22="-",0,INDEX(ThreatScore,MATCH(CT22,Rank,0)))))))</f>
        <v>0</v>
      </c>
      <c r="CU23" s="44">
        <f>IF(CP3="-",0,IF(CP3="",0,(IF(CU3=0,0,IF(CU22="-",0,INDEX(ThreatScore,MATCH(CU22,Rank,0)))))))</f>
        <v>0</v>
      </c>
      <c r="CV23" s="44">
        <f>IF(CP3="-",0,IF(CP3="",0,(IF(CV3=0,0,IF(CV22="-",0,INDEX(ThreatScore,MATCH(CV22,Rank,0)))))))</f>
        <v>0</v>
      </c>
      <c r="CW23" s="44">
        <f>IF(CP3="-",0,IF(CP3="",0,(IF(CW3=0,0,IF(CW22="-",0,INDEX(ThreatScore,MATCH(CW22,Rank,0)))))))</f>
        <v>0</v>
      </c>
      <c r="CX23" s="44">
        <f>IF(CP3="-",0,IF(CP3="",0,(IF(CX3=0,0,IF(CX22="-",0,INDEX(ThreatScore,MATCH(CX22,Rank,0)))))))</f>
        <v>0</v>
      </c>
      <c r="CY23" s="44">
        <f>IF(CP3="-",0,IF(CP3="",0,(IF(CY3=0,0,IF(CY22="-",0,INDEX(ThreatScore,MATCH(CY22,Rank,0)))))))</f>
        <v>0</v>
      </c>
      <c r="CZ23" s="44">
        <f>IF(CP3="-",0,IF(CP3="",0,(IF(CZ3=0,0,IF(CZ22="-",0,INDEX(ThreatScore,MATCH(CZ22,Rank,0)))))))</f>
        <v>0</v>
      </c>
      <c r="DA23" s="44">
        <f>IF(CP3="-",0,IF(CP3="",0,(IF(DA3=0,0,IF(DA22="-",0,INDEX(ThreatScore,MATCH(DA22,Rank,0)))))))</f>
        <v>0</v>
      </c>
      <c r="DB23" s="44">
        <f>IF(CP3="-",0,IF(CP3="",0,(IF(DB3=0,0,IF(DB22="-",0,INDEX(ThreatScore,MATCH(DB22,Rank,0)))))))</f>
        <v>0</v>
      </c>
      <c r="DC23" s="44">
        <f>IF(CP3="-",0,IF(CP3="",0,(IF(DC3=0,0,IF(DC22="-",0,INDEX(ThreatScore,MATCH(DC22,Rank,0)))))))</f>
        <v>0</v>
      </c>
      <c r="DD23" s="44">
        <f>IF(CP3="-",0,IF(CP3="",0,(IF(DD3=0,0,IF(DD22="-",0,INDEX(ThreatScore,MATCH(DD22,Rank,0)))))))</f>
        <v>0</v>
      </c>
      <c r="DE23" s="105">
        <f>IF(CP3="-",0,IF(CP3="",0,(IF(DE3=0,0,IF(DE22="-",0,INDEX(ThreatScore,MATCH(DE22,Rank,0)))))))</f>
        <v>0</v>
      </c>
      <c r="DH23" s="88"/>
      <c r="DI23" s="44">
        <f>IF(DH3="-",0,IF(DH3="",0,(IF(DI3=0,0,IF(DI22="-",0,INDEX(ThreatScore,MATCH(DI22,Rank,0)))))))</f>
        <v>0</v>
      </c>
      <c r="DJ23" s="44">
        <f>IF(DH3="-",0,IF(DH3="",0,(IF(DJ3=0,0,IF(DJ22="-",0,INDEX(ThreatScore,MATCH(DJ22,Rank,0)))))))</f>
        <v>0</v>
      </c>
      <c r="DK23" s="44">
        <f>IF(DH3="-",0,IF(DH3="",0,(IF(DK3=0,0,IF(DK22="-",0,INDEX(ThreatScore,MATCH(DK22,Rank,0)))))))</f>
        <v>0</v>
      </c>
      <c r="DL23" s="44">
        <f>IF(DH3="-",0,IF(DH3="",0,(IF(DL3=0,0,IF(DL22="-",0,INDEX(ThreatScore,MATCH(DL22,Rank,0)))))))</f>
        <v>0</v>
      </c>
      <c r="DM23" s="44">
        <f>IF(DH3="-",0,IF(DH3="",0,(IF(DM3=0,0,IF(DM22="-",0,INDEX(ThreatScore,MATCH(DM22,Rank,0)))))))</f>
        <v>0</v>
      </c>
      <c r="DN23" s="44">
        <f>IF(DH3="-",0,IF(DH3="",0,(IF(DN3=0,0,IF(DN22="-",0,INDEX(ThreatScore,MATCH(DN22,Rank,0)))))))</f>
        <v>0</v>
      </c>
      <c r="DO23" s="44">
        <f>IF(DH3="-",0,IF(DH3="",0,(IF(DO3=0,0,IF(DO22="-",0,INDEX(ThreatScore,MATCH(DO22,Rank,0)))))))</f>
        <v>0</v>
      </c>
      <c r="DP23" s="44">
        <f>IF(DH3="-",0,IF(DH3="",0,(IF(DP3=0,0,IF(DP22="-",0,INDEX(ThreatScore,MATCH(DP22,Rank,0)))))))</f>
        <v>0</v>
      </c>
      <c r="DQ23" s="44">
        <f>IF(DH3="-",0,IF(DH3="",0,(IF(DQ3=0,0,IF(DQ22="-",0,INDEX(ThreatScore,MATCH(DQ22,Rank,0)))))))</f>
        <v>0</v>
      </c>
      <c r="DR23" s="44">
        <f>IF(DH3="-",0,IF(DH3="",0,(IF(DR3=0,0,IF(DR22="-",0,INDEX(ThreatScore,MATCH(DR22,Rank,0)))))))</f>
        <v>0</v>
      </c>
      <c r="DS23" s="44">
        <f>IF(DH3="-",0,IF(DH3="",0,(IF(DS3=0,0,IF(DS22="-",0,INDEX(ThreatScore,MATCH(DS22,Rank,0)))))))</f>
        <v>0</v>
      </c>
      <c r="DT23" s="44">
        <f>IF(DH3="-",0,IF(DH3="",0,(IF(DT3=0,0,IF(DT22="-",0,INDEX(ThreatScore,MATCH(DT22,Rank,0)))))))</f>
        <v>0</v>
      </c>
      <c r="DU23" s="44">
        <f>IF(DH3="-",0,IF(DH3="",0,(IF(DU3=0,0,IF(DU22="-",0,INDEX(ThreatScore,MATCH(DU22,Rank,0)))))))</f>
        <v>0</v>
      </c>
      <c r="DV23" s="44">
        <f>IF(DH3="-",0,IF(DH3="",0,(IF(DV3=0,0,IF(DV22="-",0,INDEX(ThreatScore,MATCH(DV22,Rank,0)))))))</f>
        <v>0</v>
      </c>
      <c r="DW23" s="105">
        <f>IF(DH3="-",0,IF(DH3="",0,(IF(DW3=0,0,IF(DW22="-",0,INDEX(ThreatScore,MATCH(DW22,Rank,0)))))))</f>
        <v>0</v>
      </c>
      <c r="DZ23" s="88"/>
      <c r="EA23" s="44">
        <f>IF(DZ3="-",0,IF(DZ3="",0,(IF(EA3=0,0,IF(EA22="-",0,INDEX(ThreatScore,MATCH(EA22,Rank,0)))))))</f>
        <v>0</v>
      </c>
      <c r="EB23" s="44">
        <f>IF(DZ3="-",0,IF(DZ3="",0,(IF(EB3=0,0,IF(EB22="-",0,INDEX(ThreatScore,MATCH(EB22,Rank,0)))))))</f>
        <v>0</v>
      </c>
      <c r="EC23" s="44">
        <f>IF(DZ3="-",0,IF(DZ3="",0,(IF(EC3=0,0,IF(EC22="-",0,INDEX(ThreatScore,MATCH(EC22,Rank,0)))))))</f>
        <v>0</v>
      </c>
      <c r="ED23" s="44">
        <f>IF(DZ3="-",0,IF(DZ3="",0,(IF(ED3=0,0,IF(ED22="-",0,INDEX(ThreatScore,MATCH(ED22,Rank,0)))))))</f>
        <v>0</v>
      </c>
      <c r="EE23" s="44">
        <f>IF(DZ3="-",0,IF(DZ3="",0,(IF(EE3=0,0,IF(EE22="-",0,INDEX(ThreatScore,MATCH(EE22,Rank,0)))))))</f>
        <v>0</v>
      </c>
      <c r="EF23" s="44">
        <f>IF(DZ3="-",0,IF(DZ3="",0,(IF(EF3=0,0,IF(EF22="-",0,INDEX(ThreatScore,MATCH(EF22,Rank,0)))))))</f>
        <v>0</v>
      </c>
      <c r="EG23" s="44">
        <f>IF(DZ3="-",0,IF(DZ3="",0,(IF(EG3=0,0,IF(EG22="-",0,INDEX(ThreatScore,MATCH(EG22,Rank,0)))))))</f>
        <v>0</v>
      </c>
      <c r="EH23" s="44">
        <f>IF(DZ3="-",0,IF(DZ3="",0,(IF(EH3=0,0,IF(EH22="-",0,INDEX(ThreatScore,MATCH(EH22,Rank,0)))))))</f>
        <v>0</v>
      </c>
      <c r="EI23" s="44">
        <f>IF(DZ3="-",0,IF(DZ3="",0,(IF(EI3=0,0,IF(EI22="-",0,INDEX(ThreatScore,MATCH(EI22,Rank,0)))))))</f>
        <v>0</v>
      </c>
      <c r="EJ23" s="44">
        <f>IF(DZ3="-",0,IF(DZ3="",0,(IF(EJ3=0,0,IF(EJ22="-",0,INDEX(ThreatScore,MATCH(EJ22,Rank,0)))))))</f>
        <v>0</v>
      </c>
      <c r="EK23" s="44">
        <f>IF(DZ3="-",0,IF(DZ3="",0,(IF(EK3=0,0,IF(EK22="-",0,INDEX(ThreatScore,MATCH(EK22,Rank,0)))))))</f>
        <v>0</v>
      </c>
      <c r="EL23" s="44">
        <f>IF(DZ3="-",0,IF(DZ3="",0,(IF(EL3=0,0,IF(EL22="-",0,INDEX(ThreatScore,MATCH(EL22,Rank,0)))))))</f>
        <v>0</v>
      </c>
      <c r="EM23" s="44">
        <f>IF(DZ3="-",0,IF(DZ3="",0,(IF(EM3=0,0,IF(EM22="-",0,INDEX(ThreatScore,MATCH(EM22,Rank,0)))))))</f>
        <v>0</v>
      </c>
      <c r="EN23" s="44">
        <f>IF(DZ3="-",0,IF(DZ3="",0,(IF(EN3=0,0,IF(EN22="-",0,INDEX(ThreatScore,MATCH(EN22,Rank,0)))))))</f>
        <v>0</v>
      </c>
      <c r="EO23" s="105">
        <f>IF(DZ3="-",0,IF(DZ3="",0,(IF(EO3=0,0,IF(EO22="-",0,INDEX(ThreatScore,MATCH(EO22,Rank,0)))))))</f>
        <v>0</v>
      </c>
      <c r="ER23" s="88"/>
      <c r="ES23" s="44">
        <f>IF(ER3="-",0,IF(ER3="",0,(IF(ES3=0,0,IF(ES22="-",0,INDEX(ThreatScore,MATCH(ES22,Rank,0)))))))</f>
        <v>0</v>
      </c>
      <c r="ET23" s="44">
        <f>IF(ER3="-",0,IF(ER3="",0,(IF(ET3=0,0,IF(ET22="-",0,INDEX(ThreatScore,MATCH(ET22,Rank,0)))))))</f>
        <v>0</v>
      </c>
      <c r="EU23" s="44">
        <f>IF(ER3="-",0,IF(ER3="",0,(IF(EU3=0,0,IF(EU22="-",0,INDEX(ThreatScore,MATCH(EU22,Rank,0)))))))</f>
        <v>0</v>
      </c>
      <c r="EV23" s="44">
        <f>IF(ER3="-",0,IF(ER3="",0,(IF(EV3=0,0,IF(EV22="-",0,INDEX(ThreatScore,MATCH(EV22,Rank,0)))))))</f>
        <v>0</v>
      </c>
      <c r="EW23" s="44">
        <f>IF(ER3="-",0,IF(ER3="",0,(IF(EW3=0,0,IF(EW22="-",0,INDEX(ThreatScore,MATCH(EW22,Rank,0)))))))</f>
        <v>0</v>
      </c>
      <c r="EX23" s="44">
        <f>IF(ER3="-",0,IF(ER3="",0,(IF(EX3=0,0,IF(EX22="-",0,INDEX(ThreatScore,MATCH(EX22,Rank,0)))))))</f>
        <v>0</v>
      </c>
      <c r="EY23" s="44">
        <f>IF(ER3="-",0,IF(ER3="",0,(IF(EY3=0,0,IF(EY22="-",0,INDEX(ThreatScore,MATCH(EY22,Rank,0)))))))</f>
        <v>0</v>
      </c>
      <c r="EZ23" s="44">
        <f>IF(ER3="-",0,IF(ER3="",0,(IF(EZ3=0,0,IF(EZ22="-",0,INDEX(ThreatScore,MATCH(EZ22,Rank,0)))))))</f>
        <v>0</v>
      </c>
      <c r="FA23" s="44">
        <f>IF(ER3="-",0,IF(ER3="",0,(IF(FA3=0,0,IF(FA22="-",0,INDEX(ThreatScore,MATCH(FA22,Rank,0)))))))</f>
        <v>0</v>
      </c>
      <c r="FB23" s="44">
        <f>IF(ER3="-",0,IF(ER3="",0,(IF(FB3=0,0,IF(FB22="-",0,INDEX(ThreatScore,MATCH(FB22,Rank,0)))))))</f>
        <v>0</v>
      </c>
      <c r="FC23" s="44">
        <f>IF(ER3="-",0,IF(ER3="",0,(IF(FC3=0,0,IF(FC22="-",0,INDEX(ThreatScore,MATCH(FC22,Rank,0)))))))</f>
        <v>0</v>
      </c>
      <c r="FD23" s="44">
        <f>IF(ER3="-",0,IF(ER3="",0,(IF(FD3=0,0,IF(FD22="-",0,INDEX(ThreatScore,MATCH(FD22,Rank,0)))))))</f>
        <v>0</v>
      </c>
      <c r="FE23" s="44">
        <f>IF(ER3="-",0,IF(ER3="",0,(IF(FE3=0,0,IF(FE22="-",0,INDEX(ThreatScore,MATCH(FE22,Rank,0)))))))</f>
        <v>0</v>
      </c>
      <c r="FF23" s="44">
        <f>IF(ER3="-",0,IF(ER3="",0,(IF(FF3=0,0,IF(FF22="-",0,INDEX(ThreatScore,MATCH(FF22,Rank,0)))))))</f>
        <v>0</v>
      </c>
      <c r="FG23" s="105">
        <f>IF(ER3="-",0,IF(ER3="",0,(IF(FG3=0,0,IF(FG22="-",0,INDEX(ThreatScore,MATCH(FG22,Rank,0)))))))</f>
        <v>0</v>
      </c>
      <c r="FJ23" s="88"/>
      <c r="FK23" s="44">
        <f>IF(FJ3="-",0,IF(FJ3="",0,(IF(FK3=0,0,IF(FK22="-",0,INDEX(ThreatScore,MATCH(FK22,Rank,0)))))))</f>
        <v>0</v>
      </c>
      <c r="FL23" s="44">
        <f>IF(FJ3="-",0,IF(FJ3="",0,(IF(FL3=0,0,IF(FL22="-",0,INDEX(ThreatScore,MATCH(FL22,Rank,0)))))))</f>
        <v>0</v>
      </c>
      <c r="FM23" s="44">
        <f>IF(FJ3="-",0,IF(FJ3="",0,(IF(FM3=0,0,IF(FM22="-",0,INDEX(ThreatScore,MATCH(FM22,Rank,0)))))))</f>
        <v>0</v>
      </c>
      <c r="FN23" s="44">
        <f>IF(FJ3="-",0,IF(FJ3="",0,(IF(FN3=0,0,IF(FN22="-",0,INDEX(ThreatScore,MATCH(FN22,Rank,0)))))))</f>
        <v>0</v>
      </c>
      <c r="FO23" s="44">
        <f>IF(FJ3="-",0,IF(FJ3="",0,(IF(FO3=0,0,IF(FO22="-",0,INDEX(ThreatScore,MATCH(FO22,Rank,0)))))))</f>
        <v>0</v>
      </c>
      <c r="FP23" s="44">
        <f>IF(FJ3="-",0,IF(FJ3="",0,(IF(FP3=0,0,IF(FP22="-",0,INDEX(ThreatScore,MATCH(FP22,Rank,0)))))))</f>
        <v>0</v>
      </c>
      <c r="FQ23" s="44">
        <f>IF(FJ3="-",0,IF(FJ3="",0,(IF(FQ3=0,0,IF(FQ22="-",0,INDEX(ThreatScore,MATCH(FQ22,Rank,0)))))))</f>
        <v>0</v>
      </c>
      <c r="FR23" s="44">
        <f>IF(FJ3="-",0,IF(FJ3="",0,(IF(FR3=0,0,IF(FR22="-",0,INDEX(ThreatScore,MATCH(FR22,Rank,0)))))))</f>
        <v>0</v>
      </c>
      <c r="FS23" s="44">
        <f>IF(FJ3="-",0,IF(FJ3="",0,(IF(FS3=0,0,IF(FS22="-",0,INDEX(ThreatScore,MATCH(FS22,Rank,0)))))))</f>
        <v>0</v>
      </c>
      <c r="FT23" s="44">
        <f>IF(FJ3="-",0,IF(FJ3="",0,(IF(FT3=0,0,IF(FT22="-",0,INDEX(ThreatScore,MATCH(FT22,Rank,0)))))))</f>
        <v>0</v>
      </c>
      <c r="FU23" s="44">
        <f>IF(FJ3="-",0,IF(FJ3="",0,(IF(FU3=0,0,IF(FU22="-",0,INDEX(ThreatScore,MATCH(FU22,Rank,0)))))))</f>
        <v>0</v>
      </c>
      <c r="FV23" s="44">
        <f>IF(FJ3="-",0,IF(FJ3="",0,(IF(FV3=0,0,IF(FV22="-",0,INDEX(ThreatScore,MATCH(FV22,Rank,0)))))))</f>
        <v>0</v>
      </c>
      <c r="FW23" s="44">
        <f>IF(FJ3="-",0,IF(FJ3="",0,(IF(FW3=0,0,IF(FW22="-",0,INDEX(ThreatScore,MATCH(FW22,Rank,0)))))))</f>
        <v>0</v>
      </c>
      <c r="FX23" s="44">
        <f>IF(FJ3="-",0,IF(FJ3="",0,(IF(FX3=0,0,IF(FX22="-",0,INDEX(ThreatScore,MATCH(FX22,Rank,0)))))))</f>
        <v>0</v>
      </c>
      <c r="FY23" s="105">
        <f>IF(FJ3="-",0,IF(FJ3="",0,(IF(FY3=0,0,IF(FY22="-",0,INDEX(ThreatScore,MATCH(FY22,Rank,0)))))))</f>
        <v>0</v>
      </c>
      <c r="GB23" s="88"/>
      <c r="GC23" s="44">
        <f>IF(GB3="-",0,IF(GB3="",0,(IF(GC3=0,0,IF(GC22="-",0,INDEX(ThreatScore,MATCH(GC22,Rank,0)))))))</f>
        <v>0</v>
      </c>
      <c r="GD23" s="44">
        <f>IF(GB3="-",0,IF(GB3="",0,(IF(GD3=0,0,IF(GD22="-",0,INDEX(ThreatScore,MATCH(GD22,Rank,0)))))))</f>
        <v>0</v>
      </c>
      <c r="GE23" s="44">
        <f>IF(GB3="-",0,IF(GB3="",0,(IF(GE3=0,0,IF(GE22="-",0,INDEX(ThreatScore,MATCH(GE22,Rank,0)))))))</f>
        <v>0</v>
      </c>
      <c r="GF23" s="44">
        <f>IF(GB3="-",0,IF(GB3="",0,(IF(GF3=0,0,IF(GF22="-",0,INDEX(ThreatScore,MATCH(GF22,Rank,0)))))))</f>
        <v>0</v>
      </c>
      <c r="GG23" s="44">
        <f>IF(GB3="-",0,IF(GB3="",0,(IF(GG3=0,0,IF(GG22="-",0,INDEX(ThreatScore,MATCH(GG22,Rank,0)))))))</f>
        <v>0</v>
      </c>
      <c r="GH23" s="44">
        <f>IF(GB3="-",0,IF(GB3="",0,(IF(GH3=0,0,IF(GH22="-",0,INDEX(ThreatScore,MATCH(GH22,Rank,0)))))))</f>
        <v>0</v>
      </c>
      <c r="GI23" s="44">
        <f>IF(GB3="-",0,IF(GB3="",0,(IF(GI3=0,0,IF(GI22="-",0,INDEX(ThreatScore,MATCH(GI22,Rank,0)))))))</f>
        <v>0</v>
      </c>
      <c r="GJ23" s="44">
        <f>IF(GB3="-",0,IF(GB3="",0,(IF(GJ3=0,0,IF(GJ22="-",0,INDEX(ThreatScore,MATCH(GJ22,Rank,0)))))))</f>
        <v>0</v>
      </c>
      <c r="GK23" s="44">
        <f>IF(GB3="-",0,IF(GB3="",0,(IF(GK3=0,0,IF(GK22="-",0,INDEX(ThreatScore,MATCH(GK22,Rank,0)))))))</f>
        <v>0</v>
      </c>
      <c r="GL23" s="44">
        <f>IF(GB3="-",0,IF(GB3="",0,(IF(GL3=0,0,IF(GL22="-",0,INDEX(ThreatScore,MATCH(GL22,Rank,0)))))))</f>
        <v>0</v>
      </c>
      <c r="GM23" s="44">
        <f>IF(GB3="-",0,IF(GB3="",0,(IF(GM3=0,0,IF(GM22="-",0,INDEX(ThreatScore,MATCH(GM22,Rank,0)))))))</f>
        <v>0</v>
      </c>
      <c r="GN23" s="44">
        <f>IF(GB3="-",0,IF(GB3="",0,(IF(GN3=0,0,IF(GN22="-",0,INDEX(ThreatScore,MATCH(GN22,Rank,0)))))))</f>
        <v>0</v>
      </c>
      <c r="GO23" s="44">
        <f>IF(GB3="-",0,IF(GB3="",0,(IF(GO3=0,0,IF(GO22="-",0,INDEX(ThreatScore,MATCH(GO22,Rank,0)))))))</f>
        <v>0</v>
      </c>
      <c r="GP23" s="44">
        <f>IF(GB3="-",0,IF(GB3="",0,(IF(GP3=0,0,IF(GP22="-",0,INDEX(ThreatScore,MATCH(GP22,Rank,0)))))))</f>
        <v>0</v>
      </c>
      <c r="GQ23" s="105">
        <f>IF(GB3="-",0,IF(GB3="",0,(IF(GQ3=0,0,IF(GQ22="-",0,INDEX(ThreatScore,MATCH(GQ22,Rank,0)))))))</f>
        <v>0</v>
      </c>
      <c r="GT23" s="88"/>
      <c r="GU23" s="44">
        <f>IF(GT3="-",0,IF(GT3="",0,(IF(GU3=0,0,IF(GU22="-",0,INDEX(ThreatScore,MATCH(GU22,Rank,0)))))))</f>
        <v>0</v>
      </c>
      <c r="GV23" s="44">
        <f>IF(GT3="-",0,IF(GT3="",0,(IF(GV3=0,0,IF(GV22="-",0,INDEX(ThreatScore,MATCH(GV22,Rank,0)))))))</f>
        <v>0</v>
      </c>
      <c r="GW23" s="44">
        <f>IF(GT3="-",0,IF(GT3="",0,(IF(GW3=0,0,IF(GW22="-",0,INDEX(ThreatScore,MATCH(GW22,Rank,0)))))))</f>
        <v>0</v>
      </c>
      <c r="GX23" s="44">
        <f>IF(GT3="-",0,IF(GT3="",0,(IF(GX3=0,0,IF(GX22="-",0,INDEX(ThreatScore,MATCH(GX22,Rank,0)))))))</f>
        <v>0</v>
      </c>
      <c r="GY23" s="44">
        <f>IF(GT3="-",0,IF(GT3="",0,(IF(GY3=0,0,IF(GY22="-",0,INDEX(ThreatScore,MATCH(GY22,Rank,0)))))))</f>
        <v>0</v>
      </c>
      <c r="GZ23" s="44">
        <f>IF(GT3="-",0,IF(GT3="",0,(IF(GZ3=0,0,IF(GZ22="-",0,INDEX(ThreatScore,MATCH(GZ22,Rank,0)))))))</f>
        <v>0</v>
      </c>
      <c r="HA23" s="44">
        <f>IF(GT3="-",0,IF(GT3="",0,(IF(HA3=0,0,IF(HA22="-",0,INDEX(ThreatScore,MATCH(HA22,Rank,0)))))))</f>
        <v>0</v>
      </c>
      <c r="HB23" s="44">
        <f>IF(GT3="-",0,IF(GT3="",0,(IF(HB3=0,0,IF(HB22="-",0,INDEX(ThreatScore,MATCH(HB22,Rank,0)))))))</f>
        <v>0</v>
      </c>
      <c r="HC23" s="44">
        <f>IF(GT3="-",0,IF(GT3="",0,(IF(HC3=0,0,IF(HC22="-",0,INDEX(ThreatScore,MATCH(HC22,Rank,0)))))))</f>
        <v>0</v>
      </c>
      <c r="HD23" s="44">
        <f>IF(GT3="-",0,IF(GT3="",0,(IF(HD3=0,0,IF(HD22="-",0,INDEX(ThreatScore,MATCH(HD22,Rank,0)))))))</f>
        <v>0</v>
      </c>
      <c r="HE23" s="44">
        <f>IF(GT3="-",0,IF(GT3="",0,(IF(HE3=0,0,IF(HE22="-",0,INDEX(ThreatScore,MATCH(HE22,Rank,0)))))))</f>
        <v>0</v>
      </c>
      <c r="HF23" s="44">
        <f>IF(GT3="-",0,IF(GT3="",0,(IF(HF3=0,0,IF(HF22="-",0,INDEX(ThreatScore,MATCH(HF22,Rank,0)))))))</f>
        <v>0</v>
      </c>
      <c r="HG23" s="44">
        <f>IF(GT3="-",0,IF(GT3="",0,(IF(HG3=0,0,IF(HG22="-",0,INDEX(ThreatScore,MATCH(HG22,Rank,0)))))))</f>
        <v>0</v>
      </c>
      <c r="HH23" s="44">
        <f>IF(GT3="-",0,IF(GT3="",0,(IF(HH3=0,0,IF(HH22="-",0,INDEX(ThreatScore,MATCH(HH22,Rank,0)))))))</f>
        <v>0</v>
      </c>
      <c r="HI23" s="105">
        <f>IF(GT3="-",0,IF(GT3="",0,(IF(HI3=0,0,IF(HI22="-",0,INDEX(ThreatScore,MATCH(HI22,Rank,0)))))))</f>
        <v>0</v>
      </c>
      <c r="KS23" s="153"/>
    </row>
    <row r="24" spans="1:305" s="53" customFormat="1" hidden="1" x14ac:dyDescent="0.25">
      <c r="A24" s="55" t="str">
        <f>A4</f>
        <v>KEA 2</v>
      </c>
      <c r="D24" s="89"/>
      <c r="E24" s="52"/>
      <c r="F24" s="52"/>
      <c r="G24" s="52"/>
      <c r="H24" s="52"/>
      <c r="S24" s="106"/>
      <c r="V24" s="89"/>
      <c r="W24" s="52"/>
      <c r="X24" s="52"/>
      <c r="Y24" s="52"/>
      <c r="Z24" s="52"/>
      <c r="AK24" s="106"/>
      <c r="AN24" s="89"/>
      <c r="AO24" s="52"/>
      <c r="AP24" s="52"/>
      <c r="AQ24" s="52"/>
      <c r="AR24" s="52"/>
      <c r="BC24" s="106"/>
      <c r="BF24" s="89"/>
      <c r="BG24" s="52"/>
      <c r="BH24" s="52"/>
      <c r="BI24" s="52"/>
      <c r="BJ24" s="52"/>
      <c r="BU24" s="106"/>
      <c r="BX24" s="89"/>
      <c r="BY24" s="52"/>
      <c r="BZ24" s="52"/>
      <c r="CA24" s="52"/>
      <c r="CB24" s="52"/>
      <c r="CM24" s="106"/>
      <c r="CP24" s="89"/>
      <c r="CQ24" s="52"/>
      <c r="CR24" s="52"/>
      <c r="CS24" s="52"/>
      <c r="CT24" s="52"/>
      <c r="DE24" s="106"/>
      <c r="DH24" s="89"/>
      <c r="DI24" s="52"/>
      <c r="DJ24" s="52"/>
      <c r="DK24" s="52"/>
      <c r="DL24" s="52"/>
      <c r="DW24" s="106"/>
      <c r="DZ24" s="89"/>
      <c r="EA24" s="52"/>
      <c r="EB24" s="52"/>
      <c r="EC24" s="52"/>
      <c r="ED24" s="52"/>
      <c r="EO24" s="106"/>
      <c r="ER24" s="89"/>
      <c r="ES24" s="52"/>
      <c r="ET24" s="52"/>
      <c r="EU24" s="52"/>
      <c r="EV24" s="52"/>
      <c r="FG24" s="106"/>
      <c r="FJ24" s="89"/>
      <c r="FK24" s="52"/>
      <c r="FL24" s="52"/>
      <c r="FM24" s="52"/>
      <c r="FN24" s="52"/>
      <c r="FY24" s="106"/>
      <c r="GB24" s="89"/>
      <c r="GC24" s="52"/>
      <c r="GD24" s="52"/>
      <c r="GE24" s="52"/>
      <c r="GF24" s="52"/>
      <c r="GQ24" s="106"/>
      <c r="GT24" s="89"/>
      <c r="GU24" s="52"/>
      <c r="GV24" s="52"/>
      <c r="GW24" s="52"/>
      <c r="GX24" s="52"/>
      <c r="HI24" s="106"/>
      <c r="KS24" s="154"/>
    </row>
    <row r="25" spans="1:305" hidden="1" x14ac:dyDescent="0.25">
      <c r="A25" s="49" t="s">
        <v>46</v>
      </c>
      <c r="B25">
        <f>IF(B4="Poor",Scoring!$B$9,IF(B4="Fair -",Scoring!$B$8,IF(B4="Fair",Scoring!$B$7,IF(B4="Good -",Scoring!$B$6,IF(B4="Good",Scoring!$B$5,IF(B4="Very Good",Scoring!$B$4,IF(B4="",0)))))))</f>
        <v>0</v>
      </c>
      <c r="C25">
        <f>IF(C4="Poor",Scoring!$B$9,IF(C4="Fair -",Scoring!$B$8,IF(C4="Fair",Scoring!$B$7,IF(C4="Good -",Scoring!$B$6,IF(C4="Good",Scoring!$B$5,IF(C4="Very Good",Scoring!$B$4,IF(C4="",0)))))))</f>
        <v>0</v>
      </c>
      <c r="D25" s="43"/>
      <c r="S25" s="80"/>
      <c r="T25">
        <f>IF(T4="Poor",Scoring!$B$9,IF(T4="Fair -",Scoring!$B$8,IF(T4="Fair",Scoring!$B$7,IF(T4="Good -",Scoring!$B$6,IF(T4="Good",Scoring!$B$5,IF(T4="Very Good",Scoring!$B$4,IF(T4="",0)))))))</f>
        <v>0</v>
      </c>
      <c r="U25">
        <f>IF(U4="Poor",Scoring!$B$9,IF(U4="Fair -",Scoring!$B$8,IF(U4="Fair",Scoring!$B$7,IF(U4="Good -",Scoring!$B$6,IF(U4="Good",Scoring!$B$5,IF(U4="Very Good",Scoring!$B$4,IF(U4="",0)))))))</f>
        <v>0</v>
      </c>
      <c r="V25" s="43"/>
      <c r="AK25" s="80"/>
      <c r="AL25">
        <f>IF(AL4="Poor",Scoring!$B$9,IF(AL4="Fair -",Scoring!$B$8,IF(AL4="Fair",Scoring!$B$7,IF(AL4="Good -",Scoring!$B$6,IF(AL4="Good",Scoring!$B$5,IF(AL4="Very Good",Scoring!$B$4,IF(AL4="",0)))))))</f>
        <v>0</v>
      </c>
      <c r="AM25">
        <f>IF(AM4="Poor",Scoring!$B$9,IF(AM4="Fair -",Scoring!$B$8,IF(AM4="Fair",Scoring!$B$7,IF(AM4="Good -",Scoring!$B$6,IF(AM4="Good",Scoring!$B$5,IF(AM4="Very Good",Scoring!$B$4,IF(AM4="",0)))))))</f>
        <v>0</v>
      </c>
      <c r="AN25" s="43"/>
      <c r="BC25" s="80"/>
      <c r="BD25">
        <f>IF(BD4="Poor",Scoring!$B$9,IF(BD4="Fair -",Scoring!$B$8,IF(BD4="Fair",Scoring!$B$7,IF(BD4="Good -",Scoring!$B$6,IF(BD4="Good",Scoring!$B$5,IF(BD4="Very Good",Scoring!$B$4,IF(BD4="",0)))))))</f>
        <v>0</v>
      </c>
      <c r="BE25">
        <f>IF(BE4="Poor",Scoring!$B$9,IF(BE4="Fair -",Scoring!$B$8,IF(BE4="Fair",Scoring!$B$7,IF(BE4="Good -",Scoring!$B$6,IF(BE4="Good",Scoring!$B$5,IF(BE4="Very Good",Scoring!$B$4,IF(BE4="",0)))))))</f>
        <v>0</v>
      </c>
      <c r="BF25" s="43"/>
      <c r="BU25" s="80"/>
      <c r="BV25">
        <f>IF(BV4="Poor",Scoring!$B$9,IF(BV4="Fair -",Scoring!$B$8,IF(BV4="Fair",Scoring!$B$7,IF(BV4="Good -",Scoring!$B$6,IF(BV4="Good",Scoring!$B$5,IF(BV4="Very Good",Scoring!$B$4,IF(BV4="",0)))))))</f>
        <v>0</v>
      </c>
      <c r="BW25">
        <f>IF(BW4="Poor",Scoring!$B$9,IF(BW4="Fair -",Scoring!$B$8,IF(BW4="Fair",Scoring!$B$7,IF(BW4="Good -",Scoring!$B$6,IF(BW4="Good",Scoring!$B$5,IF(BW4="Very Good",Scoring!$B$4,IF(BW4="",0)))))))</f>
        <v>0</v>
      </c>
      <c r="BX25" s="43"/>
      <c r="CM25" s="80"/>
      <c r="CN25">
        <f>IF(CN4="Poor",Scoring!$B$9,IF(CN4="Fair -",Scoring!$B$8,IF(CN4="Fair",Scoring!$B$7,IF(CN4="Good -",Scoring!$B$6,IF(CN4="Good",Scoring!$B$5,IF(CN4="Very Good",Scoring!$B$4,IF(CN4="",0)))))))</f>
        <v>0</v>
      </c>
      <c r="CO25">
        <f>IF(CO4="Poor",Scoring!$B$9,IF(CO4="Fair -",Scoring!$B$8,IF(CO4="Fair",Scoring!$B$7,IF(CO4="Good -",Scoring!$B$6,IF(CO4="Good",Scoring!$B$5,IF(CO4="Very Good",Scoring!$B$4,IF(CO4="",0)))))))</f>
        <v>0</v>
      </c>
      <c r="CP25" s="43"/>
      <c r="DE25" s="80"/>
      <c r="DF25">
        <f>IF(DF4="Poor",Scoring!$B$9,IF(DF4="Fair -",Scoring!$B$8,IF(DF4="Fair",Scoring!$B$7,IF(DF4="Good -",Scoring!$B$6,IF(DF4="Good",Scoring!$B$5,IF(DF4="Very Good",Scoring!$B$4,IF(DF4="",0)))))))</f>
        <v>0</v>
      </c>
      <c r="DG25">
        <f>IF(DG4="Poor",Scoring!$B$9,IF(DG4="Fair -",Scoring!$B$8,IF(DG4="Fair",Scoring!$B$7,IF(DG4="Good -",Scoring!$B$6,IF(DG4="Good",Scoring!$B$5,IF(DG4="Very Good",Scoring!$B$4,IF(DG4="",0)))))))</f>
        <v>0</v>
      </c>
      <c r="DH25" s="43"/>
      <c r="DW25" s="80"/>
      <c r="DX25">
        <f>IF(DX4="Poor",Scoring!$B$9,IF(DX4="Fair -",Scoring!$B$8,IF(DX4="Fair",Scoring!$B$7,IF(DX4="Good -",Scoring!$B$6,IF(DX4="Good",Scoring!$B$5,IF(DX4="Very Good",Scoring!$B$4,IF(DX4="",0)))))))</f>
        <v>0</v>
      </c>
      <c r="DY25">
        <f>IF(DY4="Poor",Scoring!$B$9,IF(DY4="Fair -",Scoring!$B$8,IF(DY4="Fair",Scoring!$B$7,IF(DY4="Good -",Scoring!$B$6,IF(DY4="Good",Scoring!$B$5,IF(DY4="Very Good",Scoring!$B$4,IF(DY4="",0)))))))</f>
        <v>0</v>
      </c>
      <c r="DZ25" s="43"/>
      <c r="EO25" s="80"/>
      <c r="EP25">
        <f>IF(EP4="Poor",Scoring!$B$9,IF(EP4="Fair -",Scoring!$B$8,IF(EP4="Fair",Scoring!$B$7,IF(EP4="Good -",Scoring!$B$6,IF(EP4="Good",Scoring!$B$5,IF(EP4="Very Good",Scoring!$B$4,IF(EP4="",0)))))))</f>
        <v>0</v>
      </c>
      <c r="EQ25">
        <f>IF(EQ4="Poor",Scoring!$B$9,IF(EQ4="Fair -",Scoring!$B$8,IF(EQ4="Fair",Scoring!$B$7,IF(EQ4="Good -",Scoring!$B$6,IF(EQ4="Good",Scoring!$B$5,IF(EQ4="Very Good",Scoring!$B$4,IF(EQ4="",0)))))))</f>
        <v>0</v>
      </c>
      <c r="ER25" s="43"/>
      <c r="FG25" s="80"/>
      <c r="FH25">
        <f>IF(FH4="Poor",Scoring!$B$9,IF(FH4="Fair -",Scoring!$B$8,IF(FH4="Fair",Scoring!$B$7,IF(FH4="Good -",Scoring!$B$6,IF(FH4="Good",Scoring!$B$5,IF(FH4="Very Good",Scoring!$B$4,IF(FH4="",0)))))))</f>
        <v>0</v>
      </c>
      <c r="FI25">
        <f>IF(FI4="Poor",Scoring!$B$9,IF(FI4="Fair -",Scoring!$B$8,IF(FI4="Fair",Scoring!$B$7,IF(FI4="Good -",Scoring!$B$6,IF(FI4="Good",Scoring!$B$5,IF(FI4="Very Good",Scoring!$B$4,IF(FI4="",0)))))))</f>
        <v>0</v>
      </c>
      <c r="FJ25" s="43"/>
      <c r="FY25" s="80"/>
      <c r="FZ25">
        <f>IF(FZ4="Poor",Scoring!$B$9,IF(FZ4="Fair -",Scoring!$B$8,IF(FZ4="Fair",Scoring!$B$7,IF(FZ4="Good -",Scoring!$B$6,IF(FZ4="Good",Scoring!$B$5,IF(FZ4="Very Good",Scoring!$B$4,IF(FZ4="",0)))))))</f>
        <v>0</v>
      </c>
      <c r="GA25">
        <f>IF(GA4="Poor",Scoring!$B$9,IF(GA4="Fair -",Scoring!$B$8,IF(GA4="Fair",Scoring!$B$7,IF(GA4="Good -",Scoring!$B$6,IF(GA4="Good",Scoring!$B$5,IF(GA4="Very Good",Scoring!$B$4,IF(GA4="",0)))))))</f>
        <v>0</v>
      </c>
      <c r="GB25" s="43"/>
      <c r="GQ25" s="80"/>
      <c r="GR25">
        <f>IF(GR4="Poor",Scoring!$B$9,IF(GR4="Fair -",Scoring!$B$8,IF(GR4="Fair",Scoring!$B$7,IF(GR4="Good -",Scoring!$B$6,IF(GR4="Good",Scoring!$B$5,IF(GR4="Very Good",Scoring!$B$4,IF(GR4="",0)))))))</f>
        <v>0</v>
      </c>
      <c r="GS25">
        <f>IF(GS4="Poor",Scoring!$B$9,IF(GS4="Fair -",Scoring!$B$8,IF(GS4="Fair",Scoring!$B$7,IF(GS4="Good -",Scoring!$B$6,IF(GS4="Good",Scoring!$B$5,IF(GS4="Very Good",Scoring!$B$4,IF(GS4="",0)))))))</f>
        <v>0</v>
      </c>
      <c r="GT25" s="43"/>
      <c r="HI25" s="80"/>
    </row>
    <row r="26" spans="1:305" s="13" customFormat="1" ht="12" hidden="1" x14ac:dyDescent="0.2">
      <c r="A26" s="13" t="s">
        <v>26</v>
      </c>
      <c r="B26" s="13">
        <f>IF(B4="Poor",Scoring!$C$9,IF(B4="Fair -",Scoring!$C$8,IF(B4="Fair",Scoring!$C$7,IF(B4="Good -",Scoring!$C$6,IF(B4="Good",Scoring!$C$5,IF(B4="Very Good",Scoring!$C$4,IF(B4="",0)))))))</f>
        <v>0</v>
      </c>
      <c r="C26" s="13">
        <f>IF(C4="Poor",Scoring!$C$9,IF(C4="Fair -",Scoring!$C$8,IF(C4="Fair",Scoring!$C$7,IF(C4="Good -",Scoring!$C$6,IF(C4="Good",Scoring!$C$5,IF(C4="Very Good",Scoring!$C$4,IF(C4="",0)))))))</f>
        <v>0</v>
      </c>
      <c r="D26" s="87"/>
      <c r="S26" s="102"/>
      <c r="T26" s="13">
        <f>IF(T4="Poor",Scoring!$C$9,IF(T4="Fair -",Scoring!$C$8,IF(T4="Fair",Scoring!$C$7,IF(T4="Good -",Scoring!$C$6,IF(T4="Good",Scoring!$C$5,IF(T4="Very Good",Scoring!$C$4,IF(T4="",0)))))))</f>
        <v>0</v>
      </c>
      <c r="U26" s="13">
        <f>IF(U4="Poor",Scoring!$C$9,IF(U4="Fair -",Scoring!$C$8,IF(U4="Fair",Scoring!$C$7,IF(U4="Good -",Scoring!$C$6,IF(U4="Good",Scoring!$C$5,IF(U4="Very Good",Scoring!$C$4,IF(U4="",0)))))))</f>
        <v>0</v>
      </c>
      <c r="V26" s="87"/>
      <c r="AK26" s="102"/>
      <c r="AL26" s="13">
        <f>IF(AL4="Poor",Scoring!$C$9,IF(AL4="Fair -",Scoring!$C$8,IF(AL4="Fair",Scoring!$C$7,IF(AL4="Good -",Scoring!$C$6,IF(AL4="Good",Scoring!$C$5,IF(AL4="Very Good",Scoring!$C$4,IF(AL4="",0)))))))</f>
        <v>0</v>
      </c>
      <c r="AM26" s="13">
        <f>IF(AM4="Poor",Scoring!$C$9,IF(AM4="Fair -",Scoring!$C$8,IF(AM4="Fair",Scoring!$C$7,IF(AM4="Good -",Scoring!$C$6,IF(AM4="Good",Scoring!$C$5,IF(AM4="Very Good",Scoring!$C$4,IF(AM4="",0)))))))</f>
        <v>0</v>
      </c>
      <c r="AN26" s="87"/>
      <c r="BC26" s="102"/>
      <c r="BD26" s="13">
        <f>IF(BD4="Poor",Scoring!$C$9,IF(BD4="Fair -",Scoring!$C$8,IF(BD4="Fair",Scoring!$C$7,IF(BD4="Good -",Scoring!$C$6,IF(BD4="Good",Scoring!$C$5,IF(BD4="Very Good",Scoring!$C$4,IF(BD4="",0)))))))</f>
        <v>0</v>
      </c>
      <c r="BE26" s="13">
        <f>IF(BE4="Poor",Scoring!$C$9,IF(BE4="Fair -",Scoring!$C$8,IF(BE4="Fair",Scoring!$C$7,IF(BE4="Good -",Scoring!$C$6,IF(BE4="Good",Scoring!$C$5,IF(BE4="Very Good",Scoring!$C$4,IF(BE4="",0)))))))</f>
        <v>0</v>
      </c>
      <c r="BF26" s="87"/>
      <c r="BU26" s="102"/>
      <c r="BV26" s="13">
        <f>IF(BV4="Poor",Scoring!$C$9,IF(BV4="Fair -",Scoring!$C$8,IF(BV4="Fair",Scoring!$C$7,IF(BV4="Good -",Scoring!$C$6,IF(BV4="Good",Scoring!$C$5,IF(BV4="Very Good",Scoring!$C$4,IF(BV4="",0)))))))</f>
        <v>0</v>
      </c>
      <c r="BW26" s="13">
        <f>IF(BW4="Poor",Scoring!$C$9,IF(BW4="Fair -",Scoring!$C$8,IF(BW4="Fair",Scoring!$C$7,IF(BW4="Good -",Scoring!$C$6,IF(BW4="Good",Scoring!$C$5,IF(BW4="Very Good",Scoring!$C$4,IF(BW4="",0)))))))</f>
        <v>0</v>
      </c>
      <c r="BX26" s="87"/>
      <c r="CM26" s="102"/>
      <c r="CN26" s="13">
        <f>IF(CN4="Poor",Scoring!$C$9,IF(CN4="Fair -",Scoring!$C$8,IF(CN4="Fair",Scoring!$C$7,IF(CN4="Good -",Scoring!$C$6,IF(CN4="Good",Scoring!$C$5,IF(CN4="Very Good",Scoring!$C$4,IF(CN4="",0)))))))</f>
        <v>0</v>
      </c>
      <c r="CO26" s="13">
        <f>IF(CO4="Poor",Scoring!$C$9,IF(CO4="Fair -",Scoring!$C$8,IF(CO4="Fair",Scoring!$C$7,IF(CO4="Good -",Scoring!$C$6,IF(CO4="Good",Scoring!$C$5,IF(CO4="Very Good",Scoring!$C$4,IF(CO4="",0)))))))</f>
        <v>0</v>
      </c>
      <c r="CP26" s="87"/>
      <c r="DE26" s="102"/>
      <c r="DF26" s="13">
        <f>IF(DF4="Poor",Scoring!$C$9,IF(DF4="Fair -",Scoring!$C$8,IF(DF4="Fair",Scoring!$C$7,IF(DF4="Good -",Scoring!$C$6,IF(DF4="Good",Scoring!$C$5,IF(DF4="Very Good",Scoring!$C$4,IF(DF4="",0)))))))</f>
        <v>0</v>
      </c>
      <c r="DG26" s="13">
        <f>IF(DG4="Poor",Scoring!$C$9,IF(DG4="Fair -",Scoring!$C$8,IF(DG4="Fair",Scoring!$C$7,IF(DG4="Good -",Scoring!$C$6,IF(DG4="Good",Scoring!$C$5,IF(DG4="Very Good",Scoring!$C$4,IF(DG4="",0)))))))</f>
        <v>0</v>
      </c>
      <c r="DH26" s="87"/>
      <c r="DW26" s="102"/>
      <c r="DX26" s="13">
        <f>IF(DX4="Poor",Scoring!$C$9,IF(DX4="Fair -",Scoring!$C$8,IF(DX4="Fair",Scoring!$C$7,IF(DX4="Good -",Scoring!$C$6,IF(DX4="Good",Scoring!$C$5,IF(DX4="Very Good",Scoring!$C$4,IF(DX4="",0)))))))</f>
        <v>0</v>
      </c>
      <c r="DY26" s="13">
        <f>IF(DY4="Poor",Scoring!$C$9,IF(DY4="Fair -",Scoring!$C$8,IF(DY4="Fair",Scoring!$C$7,IF(DY4="Good -",Scoring!$C$6,IF(DY4="Good",Scoring!$C$5,IF(DY4="Very Good",Scoring!$C$4,IF(DY4="",0)))))))</f>
        <v>0</v>
      </c>
      <c r="DZ26" s="87"/>
      <c r="EO26" s="102"/>
      <c r="EP26" s="13">
        <f>IF(EP4="Poor",Scoring!$C$9,IF(EP4="Fair -",Scoring!$C$8,IF(EP4="Fair",Scoring!$C$7,IF(EP4="Good -",Scoring!$C$6,IF(EP4="Good",Scoring!$C$5,IF(EP4="Very Good",Scoring!$C$4,IF(EP4="",0)))))))</f>
        <v>0</v>
      </c>
      <c r="EQ26" s="13">
        <f>IF(EQ4="Poor",Scoring!$C$9,IF(EQ4="Fair -",Scoring!$C$8,IF(EQ4="Fair",Scoring!$C$7,IF(EQ4="Good -",Scoring!$C$6,IF(EQ4="Good",Scoring!$C$5,IF(EQ4="Very Good",Scoring!$C$4,IF(EQ4="",0)))))))</f>
        <v>0</v>
      </c>
      <c r="ER26" s="87"/>
      <c r="FG26" s="102"/>
      <c r="FH26" s="13">
        <f>IF(FH4="Poor",Scoring!$C$9,IF(FH4="Fair -",Scoring!$C$8,IF(FH4="Fair",Scoring!$C$7,IF(FH4="Good -",Scoring!$C$6,IF(FH4="Good",Scoring!$C$5,IF(FH4="Very Good",Scoring!$C$4,IF(FH4="",0)))))))</f>
        <v>0</v>
      </c>
      <c r="FI26" s="13">
        <f>IF(FI4="Poor",Scoring!$C$9,IF(FI4="Fair -",Scoring!$C$8,IF(FI4="Fair",Scoring!$C$7,IF(FI4="Good -",Scoring!$C$6,IF(FI4="Good",Scoring!$C$5,IF(FI4="Very Good",Scoring!$C$4,IF(FI4="",0)))))))</f>
        <v>0</v>
      </c>
      <c r="FJ26" s="87"/>
      <c r="FY26" s="102"/>
      <c r="FZ26" s="13">
        <f>IF(FZ4="Poor",Scoring!$C$9,IF(FZ4="Fair -",Scoring!$C$8,IF(FZ4="Fair",Scoring!$C$7,IF(FZ4="Good -",Scoring!$C$6,IF(FZ4="Good",Scoring!$C$5,IF(FZ4="Very Good",Scoring!$C$4,IF(FZ4="",0)))))))</f>
        <v>0</v>
      </c>
      <c r="GA26" s="13">
        <f>IF(GA4="Poor",Scoring!$C$9,IF(GA4="Fair -",Scoring!$C$8,IF(GA4="Fair",Scoring!$C$7,IF(GA4="Good -",Scoring!$C$6,IF(GA4="Good",Scoring!$C$5,IF(GA4="Very Good",Scoring!$C$4,IF(GA4="",0)))))))</f>
        <v>0</v>
      </c>
      <c r="GB26" s="87"/>
      <c r="GQ26" s="102"/>
      <c r="GR26" s="13">
        <f>IF(GR4="Poor",Scoring!$C$9,IF(GR4="Fair -",Scoring!$C$8,IF(GR4="Fair",Scoring!$C$7,IF(GR4="Good -",Scoring!$C$6,IF(GR4="Good",Scoring!$C$5,IF(GR4="Very Good",Scoring!$C$4,IF(GR4="",0)))))))</f>
        <v>0</v>
      </c>
      <c r="GS26" s="13">
        <f>IF(GS4="Poor",Scoring!$C$9,IF(GS4="Fair -",Scoring!$C$8,IF(GS4="Fair",Scoring!$C$7,IF(GS4="Good -",Scoring!$C$6,IF(GS4="Good",Scoring!$C$5,IF(GS4="Very Good",Scoring!$C$4,IF(GS4="",0)))))))</f>
        <v>0</v>
      </c>
      <c r="GT26" s="87"/>
      <c r="HI26" s="102"/>
      <c r="KS26" s="152"/>
    </row>
    <row r="27" spans="1:305" s="14" customFormat="1" hidden="1" x14ac:dyDescent="0.25">
      <c r="A27" s="14" t="s">
        <v>47</v>
      </c>
      <c r="B27" s="14">
        <f>B25*B26</f>
        <v>0</v>
      </c>
      <c r="C27" s="14">
        <f>C25*C26</f>
        <v>0</v>
      </c>
      <c r="D27" s="88"/>
      <c r="S27" s="103"/>
      <c r="T27" s="14">
        <f>T25*T26</f>
        <v>0</v>
      </c>
      <c r="U27" s="14">
        <f>U25*U26</f>
        <v>0</v>
      </c>
      <c r="V27" s="88"/>
      <c r="AK27" s="103"/>
      <c r="AL27" s="14">
        <f>AL25*AL26</f>
        <v>0</v>
      </c>
      <c r="AM27" s="14">
        <f>AM25*AM26</f>
        <v>0</v>
      </c>
      <c r="AN27" s="88"/>
      <c r="BC27" s="103"/>
      <c r="BD27" s="14">
        <f>BD25*BD26</f>
        <v>0</v>
      </c>
      <c r="BE27" s="14">
        <f>BE25*BE26</f>
        <v>0</v>
      </c>
      <c r="BF27" s="88"/>
      <c r="BU27" s="103"/>
      <c r="BV27" s="14">
        <f>BV25*BV26</f>
        <v>0</v>
      </c>
      <c r="BW27" s="14">
        <f>BW25*BW26</f>
        <v>0</v>
      </c>
      <c r="BX27" s="88"/>
      <c r="CM27" s="103"/>
      <c r="CN27" s="14">
        <f>CN25*CN26</f>
        <v>0</v>
      </c>
      <c r="CO27" s="14">
        <f>CO25*CO26</f>
        <v>0</v>
      </c>
      <c r="CP27" s="88"/>
      <c r="DE27" s="103"/>
      <c r="DF27" s="14">
        <f>DF25*DF26</f>
        <v>0</v>
      </c>
      <c r="DG27" s="14">
        <f>DG25*DG26</f>
        <v>0</v>
      </c>
      <c r="DH27" s="88"/>
      <c r="DW27" s="103"/>
      <c r="DX27" s="14">
        <f>DX25*DX26</f>
        <v>0</v>
      </c>
      <c r="DY27" s="14">
        <f>DY25*DY26</f>
        <v>0</v>
      </c>
      <c r="DZ27" s="88"/>
      <c r="EO27" s="103"/>
      <c r="EP27" s="14">
        <f>EP25*EP26</f>
        <v>0</v>
      </c>
      <c r="EQ27" s="14">
        <f>EQ25*EQ26</f>
        <v>0</v>
      </c>
      <c r="ER27" s="88"/>
      <c r="FG27" s="103"/>
      <c r="FH27" s="14">
        <f>FH25*FH26</f>
        <v>0</v>
      </c>
      <c r="FI27" s="14">
        <f>FI25*FI26</f>
        <v>0</v>
      </c>
      <c r="FJ27" s="88"/>
      <c r="FY27" s="103"/>
      <c r="FZ27" s="14">
        <f>FZ25*FZ26</f>
        <v>0</v>
      </c>
      <c r="GA27" s="14">
        <f>GA25*GA26</f>
        <v>0</v>
      </c>
      <c r="GB27" s="88"/>
      <c r="GQ27" s="103"/>
      <c r="GR27" s="14">
        <f>GR25*GR26</f>
        <v>0</v>
      </c>
      <c r="GS27" s="14">
        <f>GS25*GS26</f>
        <v>0</v>
      </c>
      <c r="GT27" s="88"/>
      <c r="HI27" s="103"/>
      <c r="KS27" s="153"/>
    </row>
    <row r="28" spans="1:305" s="14" customFormat="1" hidden="1" x14ac:dyDescent="0.25">
      <c r="A28" s="44" t="s">
        <v>48</v>
      </c>
      <c r="D28" s="88"/>
      <c r="E28" s="67" t="str">
        <f>IF(D4="","",IF(D4="-","",IF(E4=0,"",INDEX(ThreatRankMatrix,MATCH(D4,Rank,0),MATCH(E4,Rank,0)))))</f>
        <v/>
      </c>
      <c r="F28" s="67" t="str">
        <f>IF(D4="","",IF(D4="-","",IF(F4=0,"",INDEX(ThreatRankMatrix,MATCH(D4,Rank,0),MATCH(F4,Rank,0)))))</f>
        <v/>
      </c>
      <c r="G28" s="67" t="str">
        <f>IF(D4="","",IF(D4="-","",IF(G4=0,"",INDEX(ThreatRankMatrix,MATCH(D4,Rank,0),MATCH(G4,Rank,0)))))</f>
        <v/>
      </c>
      <c r="H28" s="67" t="str">
        <f>IF(D4="","",IF(D4="-","",IF(H4=0,"",INDEX(ThreatRankMatrix,MATCH(D4,Rank,0),MATCH(H4,Rank,0)))))</f>
        <v/>
      </c>
      <c r="I28" s="67" t="str">
        <f>IF(D4="","",IF(D4="-","",IF(I4=0,"",INDEX(ThreatRankMatrix,MATCH(D4,Rank,0),MATCH(I4,Rank,0)))))</f>
        <v/>
      </c>
      <c r="J28" s="67" t="str">
        <f>IF(D4="","",IF(D4="-","",IF(J4=0,"",INDEX(ThreatRankMatrix,MATCH(D4,Rank,0),MATCH(J4,Rank,0)))))</f>
        <v/>
      </c>
      <c r="K28" s="67" t="str">
        <f>IF(D4="","",IF(D4="-","",IF(K4=0,"",INDEX(ThreatRankMatrix,MATCH(D4,Rank,0),MATCH(K4,Rank,0)))))</f>
        <v/>
      </c>
      <c r="L28" s="67" t="str">
        <f>IF(D4="","",IF(D4="-","",IF(L4=0,"",INDEX(ThreatRankMatrix,MATCH(D4,Rank,0),MATCH(L4,Rank,0)))))</f>
        <v/>
      </c>
      <c r="M28" s="67" t="str">
        <f>IF(D4="","",IF(D4="-","",IF(M4=0,"",INDEX(ThreatRankMatrix,MATCH(D4,Rank,0),MATCH(M4,Rank,0)))))</f>
        <v/>
      </c>
      <c r="N28" s="67" t="str">
        <f>IF(D4="","",IF(D4="-","",IF(N4=0,"",INDEX(ThreatRankMatrix,MATCH(D4,Rank,0),MATCH(N4,Rank,0)))))</f>
        <v/>
      </c>
      <c r="O28" s="67" t="str">
        <f>IF(D4="","",IF(D4="-","",IF(O4=0,"",INDEX(ThreatRankMatrix,MATCH(D4,Rank,0),MATCH(O4,Rank,0)))))</f>
        <v/>
      </c>
      <c r="P28" s="67" t="str">
        <f>IF(D4="","",IF(D4="-","",IF(P4=0,"",INDEX(ThreatRankMatrix,MATCH(D4,Rank,0),MATCH(P4,Rank,0)))))</f>
        <v/>
      </c>
      <c r="Q28" s="67" t="str">
        <f>IF(D4="","",IF(D4="-","",IF(Q4=0,"",INDEX(ThreatRankMatrix,MATCH(D4,Rank,0),MATCH(Q4,Rank,0)))))</f>
        <v/>
      </c>
      <c r="R28" s="67" t="str">
        <f>IF(D4="","",IF(D4="-","",IF(R4=0,"",INDEX(ThreatRankMatrix,MATCH(D4,Rank,0),MATCH(R4,Rank,0)))))</f>
        <v/>
      </c>
      <c r="S28" s="104" t="str">
        <f>IF(D4="","",IF(D4="-","",IF(S4=0,"",INDEX(ThreatRankMatrix,MATCH(D4,Rank,0),MATCH(S4,Rank,0)))))</f>
        <v/>
      </c>
      <c r="V28" s="88"/>
      <c r="W28" s="67" t="str">
        <f>IF(V4="","",IF(V4="-","",IF(W4=0,"",INDEX(ThreatRankMatrix,MATCH(V4,Rank,0),MATCH(W4,Rank,0)))))</f>
        <v/>
      </c>
      <c r="X28" s="67" t="str">
        <f>IF(V4="","",IF(V4="-","",IF(X4=0,"",INDEX(ThreatRankMatrix,MATCH(V4,Rank,0),MATCH(X4,Rank,0)))))</f>
        <v/>
      </c>
      <c r="Y28" s="67" t="str">
        <f>IF(V4="","",IF(V4="-","",IF(Y4=0,"",INDEX(ThreatRankMatrix,MATCH(V4,Rank,0),MATCH(Y4,Rank,0)))))</f>
        <v/>
      </c>
      <c r="Z28" s="67" t="str">
        <f>IF(V4="","",IF(V4="-","",IF(Z4=0,"",INDEX(ThreatRankMatrix,MATCH(V4,Rank,0),MATCH(Z4,Rank,0)))))</f>
        <v/>
      </c>
      <c r="AA28" s="67" t="str">
        <f>IF(V4="","",IF(V4="-","",IF(AA4=0,"",INDEX(ThreatRankMatrix,MATCH(V4,Rank,0),MATCH(AA4,Rank,0)))))</f>
        <v/>
      </c>
      <c r="AB28" s="67" t="str">
        <f>IF(V4="","",IF(V4="-","",IF(AB4=0,"",INDEX(ThreatRankMatrix,MATCH(V4,Rank,0),MATCH(AB4,Rank,0)))))</f>
        <v/>
      </c>
      <c r="AC28" s="67" t="str">
        <f>IF(V4="","",IF(V4="-","",IF(AC4=0,"",INDEX(ThreatRankMatrix,MATCH(V4,Rank,0),MATCH(AC4,Rank,0)))))</f>
        <v/>
      </c>
      <c r="AD28" s="67" t="str">
        <f>IF(V4="","",IF(V4="-","",IF(AD4=0,"",INDEX(ThreatRankMatrix,MATCH(V4,Rank,0),MATCH(AD4,Rank,0)))))</f>
        <v/>
      </c>
      <c r="AE28" s="67" t="str">
        <f>IF(V4="","",IF(V4="-","",IF(AE4=0,"",INDEX(ThreatRankMatrix,MATCH(V4,Rank,0),MATCH(AE4,Rank,0)))))</f>
        <v/>
      </c>
      <c r="AF28" s="67" t="str">
        <f>IF(V4="","",IF(V4="-","",IF(AF4=0,"",INDEX(ThreatRankMatrix,MATCH(V4,Rank,0),MATCH(AF4,Rank,0)))))</f>
        <v/>
      </c>
      <c r="AG28" s="67" t="str">
        <f>IF(V4="","",IF(V4="-","",IF(AG4=0,"",INDEX(ThreatRankMatrix,MATCH(V4,Rank,0),MATCH(AG4,Rank,0)))))</f>
        <v/>
      </c>
      <c r="AH28" s="67" t="str">
        <f>IF(V4="","",IF(V4="-","",IF(AH4=0,"",INDEX(ThreatRankMatrix,MATCH(V4,Rank,0),MATCH(AH4,Rank,0)))))</f>
        <v/>
      </c>
      <c r="AI28" s="67" t="str">
        <f>IF(V4="","",IF(V4="-","",IF(AI4=0,"",INDEX(ThreatRankMatrix,MATCH(V4,Rank,0),MATCH(AI4,Rank,0)))))</f>
        <v/>
      </c>
      <c r="AJ28" s="67" t="str">
        <f>IF(V4="","",IF(V4="-","",IF(AJ4=0,"",INDEX(ThreatRankMatrix,MATCH(V4,Rank,0),MATCH(AJ4,Rank,0)))))</f>
        <v/>
      </c>
      <c r="AK28" s="104" t="str">
        <f>IF(V4="","",IF(V4="-","",IF(AK4=0,"",INDEX(ThreatRankMatrix,MATCH(V4,Rank,0),MATCH(AK4,Rank,0)))))</f>
        <v/>
      </c>
      <c r="AN28" s="88"/>
      <c r="AO28" s="67" t="str">
        <f>IF(AN4="","",IF(AN4="-","",IF(AO4=0,"",INDEX(ThreatRankMatrix,MATCH(AN4,Rank,0),MATCH(AO4,Rank,0)))))</f>
        <v/>
      </c>
      <c r="AP28" s="67" t="str">
        <f>IF(AN4="","",IF(AN4="-","",IF(AP4=0,"",INDEX(ThreatRankMatrix,MATCH(AN4,Rank,0),MATCH(AP4,Rank,0)))))</f>
        <v/>
      </c>
      <c r="AQ28" s="67" t="str">
        <f>IF(AN4="","",IF(AN4="-","",IF(AQ4=0,"",INDEX(ThreatRankMatrix,MATCH(AN4,Rank,0),MATCH(AQ4,Rank,0)))))</f>
        <v/>
      </c>
      <c r="AR28" s="67" t="str">
        <f>IF(AN4="","",IF(AN4="-","",IF(AR4=0,"",INDEX(ThreatRankMatrix,MATCH(AN4,Rank,0),MATCH(AR4,Rank,0)))))</f>
        <v/>
      </c>
      <c r="AS28" s="67" t="str">
        <f>IF(AN4="","",IF(AN4="-","",IF(AS4=0,"",INDEX(ThreatRankMatrix,MATCH(AN4,Rank,0),MATCH(AS4,Rank,0)))))</f>
        <v/>
      </c>
      <c r="AT28" s="67" t="str">
        <f>IF(AN4="","",IF(AN4="-","",IF(AT4=0,"",INDEX(ThreatRankMatrix,MATCH(AN4,Rank,0),MATCH(AT4,Rank,0)))))</f>
        <v/>
      </c>
      <c r="AU28" s="67" t="str">
        <f>IF(AN4="","",IF(AN4="-","",IF(AU4=0,"",INDEX(ThreatRankMatrix,MATCH(AN4,Rank,0),MATCH(AU4,Rank,0)))))</f>
        <v/>
      </c>
      <c r="AV28" s="67" t="str">
        <f>IF(AN4="","",IF(AN4="-","",IF(AV4=0,"",INDEX(ThreatRankMatrix,MATCH(AN4,Rank,0),MATCH(AV4,Rank,0)))))</f>
        <v/>
      </c>
      <c r="AW28" s="67" t="str">
        <f>IF(AN4="","",IF(AN4="-","",IF(AW4=0,"",INDEX(ThreatRankMatrix,MATCH(AN4,Rank,0),MATCH(AW4,Rank,0)))))</f>
        <v/>
      </c>
      <c r="AX28" s="67" t="str">
        <f>IF(AN4="","",IF(AN4="-","",IF(AX4=0,"",INDEX(ThreatRankMatrix,MATCH(AN4,Rank,0),MATCH(AX4,Rank,0)))))</f>
        <v/>
      </c>
      <c r="AY28" s="67" t="str">
        <f>IF(AN4="","",IF(AN4="-","",IF(AY4=0,"",INDEX(ThreatRankMatrix,MATCH(AN4,Rank,0),MATCH(AY4,Rank,0)))))</f>
        <v/>
      </c>
      <c r="AZ28" s="67" t="str">
        <f>IF(AN4="","",IF(AN4="-","",IF(AZ4=0,"",INDEX(ThreatRankMatrix,MATCH(AN4,Rank,0),MATCH(AZ4,Rank,0)))))</f>
        <v/>
      </c>
      <c r="BA28" s="67" t="str">
        <f>IF(AN4="","",IF(AN4="-","",IF(BA4=0,"",INDEX(ThreatRankMatrix,MATCH(AN4,Rank,0),MATCH(BA4,Rank,0)))))</f>
        <v/>
      </c>
      <c r="BB28" s="67" t="str">
        <f>IF(AN4="","",IF(AN4="-","",IF(BB4=0,"",INDEX(ThreatRankMatrix,MATCH(AN4,Rank,0),MATCH(BB4,Rank,0)))))</f>
        <v/>
      </c>
      <c r="BC28" s="104" t="str">
        <f>IF(AN4="","",IF(AN4="-","",IF(BC4=0,"",INDEX(ThreatRankMatrix,MATCH(AN4,Rank,0),MATCH(BC4,Rank,0)))))</f>
        <v/>
      </c>
      <c r="BF28" s="88"/>
      <c r="BG28" s="67" t="str">
        <f>IF(BF4="","",IF(BF4="-","",IF(BG4=0,"",INDEX(ThreatRankMatrix,MATCH(BF4,Rank,0),MATCH(BG4,Rank,0)))))</f>
        <v/>
      </c>
      <c r="BH28" s="67" t="str">
        <f>IF(BF4="","",IF(BF4="-","",IF(BH4=0,"",INDEX(ThreatRankMatrix,MATCH(BF4,Rank,0),MATCH(BH4,Rank,0)))))</f>
        <v/>
      </c>
      <c r="BI28" s="67" t="str">
        <f>IF(BF4="","",IF(BF4="-","",IF(BI4=0,"",INDEX(ThreatRankMatrix,MATCH(BF4,Rank,0),MATCH(BI4,Rank,0)))))</f>
        <v/>
      </c>
      <c r="BJ28" s="67" t="str">
        <f>IF(BF4="","",IF(BF4="-","",IF(BJ4=0,"",INDEX(ThreatRankMatrix,MATCH(BF4,Rank,0),MATCH(BJ4,Rank,0)))))</f>
        <v/>
      </c>
      <c r="BK28" s="67" t="str">
        <f>IF(BF4="","",IF(BF4="-","",IF(BK4=0,"",INDEX(ThreatRankMatrix,MATCH(BF4,Rank,0),MATCH(BK4,Rank,0)))))</f>
        <v/>
      </c>
      <c r="BL28" s="67" t="str">
        <f>IF(BF4="","",IF(BF4="-","",IF(BL4=0,"",INDEX(ThreatRankMatrix,MATCH(BF4,Rank,0),MATCH(BL4,Rank,0)))))</f>
        <v/>
      </c>
      <c r="BM28" s="67" t="str">
        <f>IF(BF4="","",IF(BF4="-","",IF(BM4=0,"",INDEX(ThreatRankMatrix,MATCH(BF4,Rank,0),MATCH(BM4,Rank,0)))))</f>
        <v/>
      </c>
      <c r="BN28" s="67" t="str">
        <f>IF(BF4="","",IF(BF4="-","",IF(BN4=0,"",INDEX(ThreatRankMatrix,MATCH(BF4,Rank,0),MATCH(BN4,Rank,0)))))</f>
        <v/>
      </c>
      <c r="BO28" s="67" t="str">
        <f>IF(BF4="","",IF(BF4="-","",IF(BO4=0,"",INDEX(ThreatRankMatrix,MATCH(BF4,Rank,0),MATCH(BO4,Rank,0)))))</f>
        <v/>
      </c>
      <c r="BP28" s="67" t="str">
        <f>IF(BF4="","",IF(BF4="-","",IF(BP4=0,"",INDEX(ThreatRankMatrix,MATCH(BF4,Rank,0),MATCH(BP4,Rank,0)))))</f>
        <v/>
      </c>
      <c r="BQ28" s="67" t="str">
        <f>IF(BF4="","",IF(BF4="-","",IF(BQ4=0,"",INDEX(ThreatRankMatrix,MATCH(BF4,Rank,0),MATCH(BQ4,Rank,0)))))</f>
        <v/>
      </c>
      <c r="BR28" s="67" t="str">
        <f>IF(BF4="","",IF(BF4="-","",IF(BR4=0,"",INDEX(ThreatRankMatrix,MATCH(BF4,Rank,0),MATCH(BR4,Rank,0)))))</f>
        <v/>
      </c>
      <c r="BS28" s="67" t="str">
        <f>IF(BF4="","",IF(BF4="-","",IF(BS4=0,"",INDEX(ThreatRankMatrix,MATCH(BF4,Rank,0),MATCH(BS4,Rank,0)))))</f>
        <v/>
      </c>
      <c r="BT28" s="67" t="str">
        <f>IF(BF4="","",IF(BF4="-","",IF(BT4=0,"",INDEX(ThreatRankMatrix,MATCH(BF4,Rank,0),MATCH(BT4,Rank,0)))))</f>
        <v/>
      </c>
      <c r="BU28" s="104" t="str">
        <f>IF(BF4="","",IF(BF4="-","",IF(BU4=0,"",INDEX(ThreatRankMatrix,MATCH(BF4,Rank,0),MATCH(BU4,Rank,0)))))</f>
        <v/>
      </c>
      <c r="BX28" s="88"/>
      <c r="BY28" s="67" t="str">
        <f>IF(BX4="","",IF(BX4="-","",IF(BY4=0,"",INDEX(ThreatRankMatrix,MATCH(BX4,Rank,0),MATCH(BY4,Rank,0)))))</f>
        <v/>
      </c>
      <c r="BZ28" s="67" t="str">
        <f>IF(BX4="","",IF(BX4="-","",IF(BZ4=0,"",INDEX(ThreatRankMatrix,MATCH(BX4,Rank,0),MATCH(BZ4,Rank,0)))))</f>
        <v/>
      </c>
      <c r="CA28" s="67" t="str">
        <f>IF(BX4="","",IF(BX4="-","",IF(CA4=0,"",INDEX(ThreatRankMatrix,MATCH(BX4,Rank,0),MATCH(CA4,Rank,0)))))</f>
        <v/>
      </c>
      <c r="CB28" s="67" t="str">
        <f>IF(BX4="","",IF(BX4="-","",IF(CB4=0,"",INDEX(ThreatRankMatrix,MATCH(BX4,Rank,0),MATCH(CB4,Rank,0)))))</f>
        <v/>
      </c>
      <c r="CC28" s="67" t="str">
        <f>IF(BX4="","",IF(BX4="-","",IF(CC4=0,"",INDEX(ThreatRankMatrix,MATCH(BX4,Rank,0),MATCH(CC4,Rank,0)))))</f>
        <v/>
      </c>
      <c r="CD28" s="67" t="str">
        <f>IF(BX4="","",IF(BX4="-","",IF(CD4=0,"",INDEX(ThreatRankMatrix,MATCH(BX4,Rank,0),MATCH(CD4,Rank,0)))))</f>
        <v/>
      </c>
      <c r="CE28" s="67" t="str">
        <f>IF(BX4="","",IF(BX4="-","",IF(CE4=0,"",INDEX(ThreatRankMatrix,MATCH(BX4,Rank,0),MATCH(CE4,Rank,0)))))</f>
        <v/>
      </c>
      <c r="CF28" s="67" t="str">
        <f>IF(BX4="","",IF(BX4="-","",IF(CF4=0,"",INDEX(ThreatRankMatrix,MATCH(BX4,Rank,0),MATCH(CF4,Rank,0)))))</f>
        <v/>
      </c>
      <c r="CG28" s="67" t="str">
        <f>IF(BX4="","",IF(BX4="-","",IF(CG4=0,"",INDEX(ThreatRankMatrix,MATCH(BX4,Rank,0),MATCH(CG4,Rank,0)))))</f>
        <v/>
      </c>
      <c r="CH28" s="67" t="str">
        <f>IF(BX4="","",IF(BX4="-","",IF(CH4=0,"",INDEX(ThreatRankMatrix,MATCH(BX4,Rank,0),MATCH(CH4,Rank,0)))))</f>
        <v/>
      </c>
      <c r="CI28" s="67" t="str">
        <f>IF(BX4="","",IF(BX4="-","",IF(CI4=0,"",INDEX(ThreatRankMatrix,MATCH(BX4,Rank,0),MATCH(CI4,Rank,0)))))</f>
        <v/>
      </c>
      <c r="CJ28" s="67" t="str">
        <f>IF(BX4="","",IF(BX4="-","",IF(CJ4=0,"",INDEX(ThreatRankMatrix,MATCH(BX4,Rank,0),MATCH(CJ4,Rank,0)))))</f>
        <v/>
      </c>
      <c r="CK28" s="67" t="str">
        <f>IF(BX4="","",IF(BX4="-","",IF(CK4=0,"",INDEX(ThreatRankMatrix,MATCH(BX4,Rank,0),MATCH(CK4,Rank,0)))))</f>
        <v/>
      </c>
      <c r="CL28" s="67" t="str">
        <f>IF(BX4="","",IF(BX4="-","",IF(CL4=0,"",INDEX(ThreatRankMatrix,MATCH(BX4,Rank,0),MATCH(CL4,Rank,0)))))</f>
        <v/>
      </c>
      <c r="CM28" s="104" t="str">
        <f>IF(BX4="","",IF(BX4="-","",IF(CM4=0,"",INDEX(ThreatRankMatrix,MATCH(BX4,Rank,0),MATCH(CM4,Rank,0)))))</f>
        <v/>
      </c>
      <c r="CP28" s="88"/>
      <c r="CQ28" s="67" t="str">
        <f>IF(CP4="","",IF(CP4="-","",IF(CQ4=0,"",INDEX(ThreatRankMatrix,MATCH(CP4,Rank,0),MATCH(CQ4,Rank,0)))))</f>
        <v/>
      </c>
      <c r="CR28" s="67" t="str">
        <f>IF(CP4="","",IF(CP4="-","",IF(CR4=0,"",INDEX(ThreatRankMatrix,MATCH(CP4,Rank,0),MATCH(CR4,Rank,0)))))</f>
        <v/>
      </c>
      <c r="CS28" s="67" t="str">
        <f>IF(CP4="","",IF(CP4="-","",IF(CS4=0,"",INDEX(ThreatRankMatrix,MATCH(CP4,Rank,0),MATCH(CS4,Rank,0)))))</f>
        <v/>
      </c>
      <c r="CT28" s="67" t="str">
        <f>IF(CP4="","",IF(CP4="-","",IF(CT4=0,"",INDEX(ThreatRankMatrix,MATCH(CP4,Rank,0),MATCH(CT4,Rank,0)))))</f>
        <v/>
      </c>
      <c r="CU28" s="67" t="str">
        <f>IF(CP4="","",IF(CP4="-","",IF(CU4=0,"",INDEX(ThreatRankMatrix,MATCH(CP4,Rank,0),MATCH(CU4,Rank,0)))))</f>
        <v/>
      </c>
      <c r="CV28" s="67" t="str">
        <f>IF(CP4="","",IF(CP4="-","",IF(CV4=0,"",INDEX(ThreatRankMatrix,MATCH(CP4,Rank,0),MATCH(CV4,Rank,0)))))</f>
        <v/>
      </c>
      <c r="CW28" s="67" t="str">
        <f>IF(CP4="","",IF(CP4="-","",IF(CW4=0,"",INDEX(ThreatRankMatrix,MATCH(CP4,Rank,0),MATCH(CW4,Rank,0)))))</f>
        <v/>
      </c>
      <c r="CX28" s="67" t="str">
        <f>IF(CP4="","",IF(CP4="-","",IF(CX4=0,"",INDEX(ThreatRankMatrix,MATCH(CP4,Rank,0),MATCH(CX4,Rank,0)))))</f>
        <v/>
      </c>
      <c r="CY28" s="67" t="str">
        <f>IF(CP4="","",IF(CP4="-","",IF(CY4=0,"",INDEX(ThreatRankMatrix,MATCH(CP4,Rank,0),MATCH(CY4,Rank,0)))))</f>
        <v/>
      </c>
      <c r="CZ28" s="67" t="str">
        <f>IF(CP4="","",IF(CP4="-","",IF(CZ4=0,"",INDEX(ThreatRankMatrix,MATCH(CP4,Rank,0),MATCH(CZ4,Rank,0)))))</f>
        <v/>
      </c>
      <c r="DA28" s="67" t="str">
        <f>IF(CP4="","",IF(CP4="-","",IF(DA4=0,"",INDEX(ThreatRankMatrix,MATCH(CP4,Rank,0),MATCH(DA4,Rank,0)))))</f>
        <v/>
      </c>
      <c r="DB28" s="67" t="str">
        <f>IF(CP4="","",IF(CP4="-","",IF(DB4=0,"",INDEX(ThreatRankMatrix,MATCH(CP4,Rank,0),MATCH(DB4,Rank,0)))))</f>
        <v/>
      </c>
      <c r="DC28" s="67" t="str">
        <f>IF(CP4="","",IF(CP4="-","",IF(DC4=0,"",INDEX(ThreatRankMatrix,MATCH(CP4,Rank,0),MATCH(DC4,Rank,0)))))</f>
        <v/>
      </c>
      <c r="DD28" s="67" t="str">
        <f>IF(CP4="","",IF(CP4="-","",IF(DD4=0,"",INDEX(ThreatRankMatrix,MATCH(CP4,Rank,0),MATCH(DD4,Rank,0)))))</f>
        <v/>
      </c>
      <c r="DE28" s="104" t="str">
        <f>IF(CP4="","",IF(CP4="-","",IF(DE4=0,"",INDEX(ThreatRankMatrix,MATCH(CP4,Rank,0),MATCH(DE4,Rank,0)))))</f>
        <v/>
      </c>
      <c r="DH28" s="88"/>
      <c r="DI28" s="67" t="str">
        <f>IF(DH4="","",IF(DH4="-","",IF(DI4=0,"",INDEX(ThreatRankMatrix,MATCH(DH4,Rank,0),MATCH(DI4,Rank,0)))))</f>
        <v/>
      </c>
      <c r="DJ28" s="67" t="str">
        <f>IF(DH4="","",IF(DH4="-","",IF(DJ4=0,"",INDEX(ThreatRankMatrix,MATCH(DH4,Rank,0),MATCH(DJ4,Rank,0)))))</f>
        <v/>
      </c>
      <c r="DK28" s="67" t="str">
        <f>IF(DH4="","",IF(DH4="-","",IF(DK4=0,"",INDEX(ThreatRankMatrix,MATCH(DH4,Rank,0),MATCH(DK4,Rank,0)))))</f>
        <v/>
      </c>
      <c r="DL28" s="67" t="str">
        <f>IF(DH4="","",IF(DH4="-","",IF(DL4=0,"",INDEX(ThreatRankMatrix,MATCH(DH4,Rank,0),MATCH(DL4,Rank,0)))))</f>
        <v/>
      </c>
      <c r="DM28" s="67" t="str">
        <f>IF(DH4="","",IF(DH4="-","",IF(DM4=0,"",INDEX(ThreatRankMatrix,MATCH(DH4,Rank,0),MATCH(DM4,Rank,0)))))</f>
        <v/>
      </c>
      <c r="DN28" s="67" t="str">
        <f>IF(DH4="","",IF(DH4="-","",IF(DN4=0,"",INDEX(ThreatRankMatrix,MATCH(DH4,Rank,0),MATCH(DN4,Rank,0)))))</f>
        <v/>
      </c>
      <c r="DO28" s="67" t="str">
        <f>IF(DH4="","",IF(DH4="-","",IF(DO4=0,"",INDEX(ThreatRankMatrix,MATCH(DH4,Rank,0),MATCH(DO4,Rank,0)))))</f>
        <v/>
      </c>
      <c r="DP28" s="67" t="str">
        <f>IF(DH4="","",IF(DH4="-","",IF(DP4=0,"",INDEX(ThreatRankMatrix,MATCH(DH4,Rank,0),MATCH(DP4,Rank,0)))))</f>
        <v/>
      </c>
      <c r="DQ28" s="67" t="str">
        <f>IF(DH4="","",IF(DH4="-","",IF(DQ4=0,"",INDEX(ThreatRankMatrix,MATCH(DH4,Rank,0),MATCH(DQ4,Rank,0)))))</f>
        <v/>
      </c>
      <c r="DR28" s="67" t="str">
        <f>IF(DH4="","",IF(DH4="-","",IF(DR4=0,"",INDEX(ThreatRankMatrix,MATCH(DH4,Rank,0),MATCH(DR4,Rank,0)))))</f>
        <v/>
      </c>
      <c r="DS28" s="67" t="str">
        <f>IF(DH4="","",IF(DH4="-","",IF(DS4=0,"",INDEX(ThreatRankMatrix,MATCH(DH4,Rank,0),MATCH(DS4,Rank,0)))))</f>
        <v/>
      </c>
      <c r="DT28" s="67" t="str">
        <f>IF(DH4="","",IF(DH4="-","",IF(DT4=0,"",INDEX(ThreatRankMatrix,MATCH(DH4,Rank,0),MATCH(DT4,Rank,0)))))</f>
        <v/>
      </c>
      <c r="DU28" s="67" t="str">
        <f>IF(DH4="","",IF(DH4="-","",IF(DU4=0,"",INDEX(ThreatRankMatrix,MATCH(DH4,Rank,0),MATCH(DU4,Rank,0)))))</f>
        <v/>
      </c>
      <c r="DV28" s="67" t="str">
        <f>IF(DH4="","",IF(DH4="-","",IF(DV4=0,"",INDEX(ThreatRankMatrix,MATCH(DH4,Rank,0),MATCH(DV4,Rank,0)))))</f>
        <v/>
      </c>
      <c r="DW28" s="104" t="str">
        <f>IF(DH4="","",IF(DH4="-","",IF(DW4=0,"",INDEX(ThreatRankMatrix,MATCH(DH4,Rank,0),MATCH(DW4,Rank,0)))))</f>
        <v/>
      </c>
      <c r="DZ28" s="88"/>
      <c r="EA28" s="67" t="str">
        <f>IF(DZ4="","",IF(DZ4="-","",IF(EA4=0,"",INDEX(ThreatRankMatrix,MATCH(DZ4,Rank,0),MATCH(EA4,Rank,0)))))</f>
        <v/>
      </c>
      <c r="EB28" s="67" t="str">
        <f>IF(DZ4="","",IF(DZ4="-","",IF(EB4=0,"",INDEX(ThreatRankMatrix,MATCH(DZ4,Rank,0),MATCH(EB4,Rank,0)))))</f>
        <v/>
      </c>
      <c r="EC28" s="67" t="str">
        <f>IF(DZ4="","",IF(DZ4="-","",IF(EC4=0,"",INDEX(ThreatRankMatrix,MATCH(DZ4,Rank,0),MATCH(EC4,Rank,0)))))</f>
        <v/>
      </c>
      <c r="ED28" s="67" t="str">
        <f>IF(DZ4="","",IF(DZ4="-","",IF(ED4=0,"",INDEX(ThreatRankMatrix,MATCH(DZ4,Rank,0),MATCH(ED4,Rank,0)))))</f>
        <v/>
      </c>
      <c r="EE28" s="67" t="str">
        <f>IF(DZ4="","",IF(DZ4="-","",IF(EE4=0,"",INDEX(ThreatRankMatrix,MATCH(DZ4,Rank,0),MATCH(EE4,Rank,0)))))</f>
        <v/>
      </c>
      <c r="EF28" s="67" t="str">
        <f>IF(DZ4="","",IF(DZ4="-","",IF(EF4=0,"",INDEX(ThreatRankMatrix,MATCH(DZ4,Rank,0),MATCH(EF4,Rank,0)))))</f>
        <v/>
      </c>
      <c r="EG28" s="67" t="str">
        <f>IF(DZ4="","",IF(DZ4="-","",IF(EG4=0,"",INDEX(ThreatRankMatrix,MATCH(DZ4,Rank,0),MATCH(EG4,Rank,0)))))</f>
        <v/>
      </c>
      <c r="EH28" s="67" t="str">
        <f>IF(DZ4="","",IF(DZ4="-","",IF(EH4=0,"",INDEX(ThreatRankMatrix,MATCH(DZ4,Rank,0),MATCH(EH4,Rank,0)))))</f>
        <v/>
      </c>
      <c r="EI28" s="67" t="str">
        <f>IF(DZ4="","",IF(DZ4="-","",IF(EI4=0,"",INDEX(ThreatRankMatrix,MATCH(DZ4,Rank,0),MATCH(EI4,Rank,0)))))</f>
        <v/>
      </c>
      <c r="EJ28" s="67" t="str">
        <f>IF(DZ4="","",IF(DZ4="-","",IF(EJ4=0,"",INDEX(ThreatRankMatrix,MATCH(DZ4,Rank,0),MATCH(EJ4,Rank,0)))))</f>
        <v/>
      </c>
      <c r="EK28" s="67" t="str">
        <f>IF(DZ4="","",IF(DZ4="-","",IF(EK4=0,"",INDEX(ThreatRankMatrix,MATCH(DZ4,Rank,0),MATCH(EK4,Rank,0)))))</f>
        <v/>
      </c>
      <c r="EL28" s="67" t="str">
        <f>IF(DZ4="","",IF(DZ4="-","",IF(EL4=0,"",INDEX(ThreatRankMatrix,MATCH(DZ4,Rank,0),MATCH(EL4,Rank,0)))))</f>
        <v/>
      </c>
      <c r="EM28" s="67" t="str">
        <f>IF(DZ4="","",IF(DZ4="-","",IF(EM4=0,"",INDEX(ThreatRankMatrix,MATCH(DZ4,Rank,0),MATCH(EM4,Rank,0)))))</f>
        <v/>
      </c>
      <c r="EN28" s="67" t="str">
        <f>IF(DZ4="","",IF(DZ4="-","",IF(EN4=0,"",INDEX(ThreatRankMatrix,MATCH(DZ4,Rank,0),MATCH(EN4,Rank,0)))))</f>
        <v/>
      </c>
      <c r="EO28" s="104" t="str">
        <f>IF(DZ4="","",IF(DZ4="-","",IF(EO4=0,"",INDEX(ThreatRankMatrix,MATCH(DZ4,Rank,0),MATCH(EO4,Rank,0)))))</f>
        <v/>
      </c>
      <c r="ER28" s="88"/>
      <c r="ES28" s="67" t="str">
        <f>IF(ER4="","",IF(ER4="-","",IF(ES4=0,"",INDEX(ThreatRankMatrix,MATCH(ER4,Rank,0),MATCH(ES4,Rank,0)))))</f>
        <v/>
      </c>
      <c r="ET28" s="67" t="str">
        <f>IF(ER4="","",IF(ER4="-","",IF(ET4=0,"",INDEX(ThreatRankMatrix,MATCH(ER4,Rank,0),MATCH(ET4,Rank,0)))))</f>
        <v/>
      </c>
      <c r="EU28" s="67" t="str">
        <f>IF(ER4="","",IF(ER4="-","",IF(EU4=0,"",INDEX(ThreatRankMatrix,MATCH(ER4,Rank,0),MATCH(EU4,Rank,0)))))</f>
        <v/>
      </c>
      <c r="EV28" s="67" t="str">
        <f>IF(ER4="","",IF(ER4="-","",IF(EV4=0,"",INDEX(ThreatRankMatrix,MATCH(ER4,Rank,0),MATCH(EV4,Rank,0)))))</f>
        <v/>
      </c>
      <c r="EW28" s="67" t="str">
        <f>IF(ER4="","",IF(ER4="-","",IF(EW4=0,"",INDEX(ThreatRankMatrix,MATCH(ER4,Rank,0),MATCH(EW4,Rank,0)))))</f>
        <v/>
      </c>
      <c r="EX28" s="67" t="str">
        <f>IF(ER4="","",IF(ER4="-","",IF(EX4=0,"",INDEX(ThreatRankMatrix,MATCH(ER4,Rank,0),MATCH(EX4,Rank,0)))))</f>
        <v/>
      </c>
      <c r="EY28" s="67" t="str">
        <f>IF(ER4="","",IF(ER4="-","",IF(EY4=0,"",INDEX(ThreatRankMatrix,MATCH(ER4,Rank,0),MATCH(EY4,Rank,0)))))</f>
        <v/>
      </c>
      <c r="EZ28" s="67" t="str">
        <f>IF(ER4="","",IF(ER4="-","",IF(EZ4=0,"",INDEX(ThreatRankMatrix,MATCH(ER4,Rank,0),MATCH(EZ4,Rank,0)))))</f>
        <v/>
      </c>
      <c r="FA28" s="67" t="str">
        <f>IF(ER4="","",IF(ER4="-","",IF(FA4=0,"",INDEX(ThreatRankMatrix,MATCH(ER4,Rank,0),MATCH(FA4,Rank,0)))))</f>
        <v/>
      </c>
      <c r="FB28" s="67" t="str">
        <f>IF(ER4="","",IF(ER4="-","",IF(FB4=0,"",INDEX(ThreatRankMatrix,MATCH(ER4,Rank,0),MATCH(FB4,Rank,0)))))</f>
        <v/>
      </c>
      <c r="FC28" s="67" t="str">
        <f>IF(ER4="","",IF(ER4="-","",IF(FC4=0,"",INDEX(ThreatRankMatrix,MATCH(ER4,Rank,0),MATCH(FC4,Rank,0)))))</f>
        <v/>
      </c>
      <c r="FD28" s="67" t="str">
        <f>IF(ER4="","",IF(ER4="-","",IF(FD4=0,"",INDEX(ThreatRankMatrix,MATCH(ER4,Rank,0),MATCH(FD4,Rank,0)))))</f>
        <v/>
      </c>
      <c r="FE28" s="67" t="str">
        <f>IF(ER4="","",IF(ER4="-","",IF(FE4=0,"",INDEX(ThreatRankMatrix,MATCH(ER4,Rank,0),MATCH(FE4,Rank,0)))))</f>
        <v/>
      </c>
      <c r="FF28" s="67" t="str">
        <f>IF(ER4="","",IF(ER4="-","",IF(FF4=0,"",INDEX(ThreatRankMatrix,MATCH(ER4,Rank,0),MATCH(FF4,Rank,0)))))</f>
        <v/>
      </c>
      <c r="FG28" s="104" t="str">
        <f>IF(ER4="","",IF(ER4="-","",IF(FG4=0,"",INDEX(ThreatRankMatrix,MATCH(ER4,Rank,0),MATCH(FG4,Rank,0)))))</f>
        <v/>
      </c>
      <c r="FJ28" s="88"/>
      <c r="FK28" s="67" t="str">
        <f>IF(FJ4="","",IF(FJ4="-","",IF(FK4=0,"",INDEX(ThreatRankMatrix,MATCH(FJ4,Rank,0),MATCH(FK4,Rank,0)))))</f>
        <v/>
      </c>
      <c r="FL28" s="67" t="str">
        <f>IF(FJ4="","",IF(FJ4="-","",IF(FL4=0,"",INDEX(ThreatRankMatrix,MATCH(FJ4,Rank,0),MATCH(FL4,Rank,0)))))</f>
        <v/>
      </c>
      <c r="FM28" s="67" t="str">
        <f>IF(FJ4="","",IF(FJ4="-","",IF(FM4=0,"",INDEX(ThreatRankMatrix,MATCH(FJ4,Rank,0),MATCH(FM4,Rank,0)))))</f>
        <v/>
      </c>
      <c r="FN28" s="67" t="str">
        <f>IF(FJ4="","",IF(FJ4="-","",IF(FN4=0,"",INDEX(ThreatRankMatrix,MATCH(FJ4,Rank,0),MATCH(FN4,Rank,0)))))</f>
        <v/>
      </c>
      <c r="FO28" s="67" t="str">
        <f>IF(FJ4="","",IF(FJ4="-","",IF(FO4=0,"",INDEX(ThreatRankMatrix,MATCH(FJ4,Rank,0),MATCH(FO4,Rank,0)))))</f>
        <v/>
      </c>
      <c r="FP28" s="67" t="str">
        <f>IF(FJ4="","",IF(FJ4="-","",IF(FP4=0,"",INDEX(ThreatRankMatrix,MATCH(FJ4,Rank,0),MATCH(FP4,Rank,0)))))</f>
        <v/>
      </c>
      <c r="FQ28" s="67" t="str">
        <f>IF(FJ4="","",IF(FJ4="-","",IF(FQ4=0,"",INDEX(ThreatRankMatrix,MATCH(FJ4,Rank,0),MATCH(FQ4,Rank,0)))))</f>
        <v/>
      </c>
      <c r="FR28" s="67" t="str">
        <f>IF(FJ4="","",IF(FJ4="-","",IF(FR4=0,"",INDEX(ThreatRankMatrix,MATCH(FJ4,Rank,0),MATCH(FR4,Rank,0)))))</f>
        <v/>
      </c>
      <c r="FS28" s="67" t="str">
        <f>IF(FJ4="","",IF(FJ4="-","",IF(FS4=0,"",INDEX(ThreatRankMatrix,MATCH(FJ4,Rank,0),MATCH(FS4,Rank,0)))))</f>
        <v/>
      </c>
      <c r="FT28" s="67" t="str">
        <f>IF(FJ4="","",IF(FJ4="-","",IF(FT4=0,"",INDEX(ThreatRankMatrix,MATCH(FJ4,Rank,0),MATCH(FT4,Rank,0)))))</f>
        <v/>
      </c>
      <c r="FU28" s="67" t="str">
        <f>IF(FJ4="","",IF(FJ4="-","",IF(FU4=0,"",INDEX(ThreatRankMatrix,MATCH(FJ4,Rank,0),MATCH(FU4,Rank,0)))))</f>
        <v/>
      </c>
      <c r="FV28" s="67" t="str">
        <f>IF(FJ4="","",IF(FJ4="-","",IF(FV4=0,"",INDEX(ThreatRankMatrix,MATCH(FJ4,Rank,0),MATCH(FV4,Rank,0)))))</f>
        <v/>
      </c>
      <c r="FW28" s="67" t="str">
        <f>IF(FJ4="","",IF(FJ4="-","",IF(FW4=0,"",INDEX(ThreatRankMatrix,MATCH(FJ4,Rank,0),MATCH(FW4,Rank,0)))))</f>
        <v/>
      </c>
      <c r="FX28" s="67" t="str">
        <f>IF(FJ4="","",IF(FJ4="-","",IF(FX4=0,"",INDEX(ThreatRankMatrix,MATCH(FJ4,Rank,0),MATCH(FX4,Rank,0)))))</f>
        <v/>
      </c>
      <c r="FY28" s="104" t="str">
        <f>IF(FJ4="","",IF(FJ4="-","",IF(FY4=0,"",INDEX(ThreatRankMatrix,MATCH(FJ4,Rank,0),MATCH(FY4,Rank,0)))))</f>
        <v/>
      </c>
      <c r="GB28" s="88"/>
      <c r="GC28" s="67" t="str">
        <f>IF(GB4="","",IF(GB4="-","",IF(GC4=0,"",INDEX(ThreatRankMatrix,MATCH(GB4,Rank,0),MATCH(GC4,Rank,0)))))</f>
        <v/>
      </c>
      <c r="GD28" s="67" t="str">
        <f>IF(GB4="","",IF(GB4="-","",IF(GD4=0,"",INDEX(ThreatRankMatrix,MATCH(GB4,Rank,0),MATCH(GD4,Rank,0)))))</f>
        <v/>
      </c>
      <c r="GE28" s="67" t="str">
        <f>IF(GB4="","",IF(GB4="-","",IF(GE4=0,"",INDEX(ThreatRankMatrix,MATCH(GB4,Rank,0),MATCH(GE4,Rank,0)))))</f>
        <v/>
      </c>
      <c r="GF28" s="67" t="str">
        <f>IF(GB4="","",IF(GB4="-","",IF(GF4=0,"",INDEX(ThreatRankMatrix,MATCH(GB4,Rank,0),MATCH(GF4,Rank,0)))))</f>
        <v/>
      </c>
      <c r="GG28" s="67" t="str">
        <f>IF(GB4="","",IF(GB4="-","",IF(GG4=0,"",INDEX(ThreatRankMatrix,MATCH(GB4,Rank,0),MATCH(GG4,Rank,0)))))</f>
        <v/>
      </c>
      <c r="GH28" s="67" t="str">
        <f>IF(GB4="","",IF(GB4="-","",IF(GH4=0,"",INDEX(ThreatRankMatrix,MATCH(GB4,Rank,0),MATCH(GH4,Rank,0)))))</f>
        <v/>
      </c>
      <c r="GI28" s="67" t="str">
        <f>IF(GB4="","",IF(GB4="-","",IF(GI4=0,"",INDEX(ThreatRankMatrix,MATCH(GB4,Rank,0),MATCH(GI4,Rank,0)))))</f>
        <v/>
      </c>
      <c r="GJ28" s="67" t="str">
        <f>IF(GB4="","",IF(GB4="-","",IF(GJ4=0,"",INDEX(ThreatRankMatrix,MATCH(GB4,Rank,0),MATCH(GJ4,Rank,0)))))</f>
        <v/>
      </c>
      <c r="GK28" s="67" t="str">
        <f>IF(GB4="","",IF(GB4="-","",IF(GK4=0,"",INDEX(ThreatRankMatrix,MATCH(GB4,Rank,0),MATCH(GK4,Rank,0)))))</f>
        <v/>
      </c>
      <c r="GL28" s="67" t="str">
        <f>IF(GB4="","",IF(GB4="-","",IF(GL4=0,"",INDEX(ThreatRankMatrix,MATCH(GB4,Rank,0),MATCH(GL4,Rank,0)))))</f>
        <v/>
      </c>
      <c r="GM28" s="67" t="str">
        <f>IF(GB4="","",IF(GB4="-","",IF(GM4=0,"",INDEX(ThreatRankMatrix,MATCH(GB4,Rank,0),MATCH(GM4,Rank,0)))))</f>
        <v/>
      </c>
      <c r="GN28" s="67" t="str">
        <f>IF(GB4="","",IF(GB4="-","",IF(GN4=0,"",INDEX(ThreatRankMatrix,MATCH(GB4,Rank,0),MATCH(GN4,Rank,0)))))</f>
        <v/>
      </c>
      <c r="GO28" s="67" t="str">
        <f>IF(GB4="","",IF(GB4="-","",IF(GO4=0,"",INDEX(ThreatRankMatrix,MATCH(GB4,Rank,0),MATCH(GO4,Rank,0)))))</f>
        <v/>
      </c>
      <c r="GP28" s="67" t="str">
        <f>IF(GB4="","",IF(GB4="-","",IF(GP4=0,"",INDEX(ThreatRankMatrix,MATCH(GB4,Rank,0),MATCH(GP4,Rank,0)))))</f>
        <v/>
      </c>
      <c r="GQ28" s="104" t="str">
        <f>IF(GB4="","",IF(GB4="-","",IF(GQ4=0,"",INDEX(ThreatRankMatrix,MATCH(GB4,Rank,0),MATCH(GQ4,Rank,0)))))</f>
        <v/>
      </c>
      <c r="GT28" s="88"/>
      <c r="GU28" s="67" t="str">
        <f>IF(GT4="","",IF(GT4="-","",IF(GU4=0,"",INDEX(ThreatRankMatrix,MATCH(GT4,Rank,0),MATCH(GU4,Rank,0)))))</f>
        <v/>
      </c>
      <c r="GV28" s="67" t="str">
        <f>IF(GT4="","",IF(GT4="-","",IF(GV4=0,"",INDEX(ThreatRankMatrix,MATCH(GT4,Rank,0),MATCH(GV4,Rank,0)))))</f>
        <v/>
      </c>
      <c r="GW28" s="67" t="str">
        <f>IF(GT4="","",IF(GT4="-","",IF(GW4=0,"",INDEX(ThreatRankMatrix,MATCH(GT4,Rank,0),MATCH(GW4,Rank,0)))))</f>
        <v/>
      </c>
      <c r="GX28" s="67" t="str">
        <f>IF(GT4="","",IF(GT4="-","",IF(GX4=0,"",INDEX(ThreatRankMatrix,MATCH(GT4,Rank,0),MATCH(GX4,Rank,0)))))</f>
        <v/>
      </c>
      <c r="GY28" s="67" t="str">
        <f>IF(GT4="","",IF(GT4="-","",IF(GY4=0,"",INDEX(ThreatRankMatrix,MATCH(GT4,Rank,0),MATCH(GY4,Rank,0)))))</f>
        <v/>
      </c>
      <c r="GZ28" s="67" t="str">
        <f>IF(GT4="","",IF(GT4="-","",IF(GZ4=0,"",INDEX(ThreatRankMatrix,MATCH(GT4,Rank,0),MATCH(GZ4,Rank,0)))))</f>
        <v/>
      </c>
      <c r="HA28" s="67" t="str">
        <f>IF(GT4="","",IF(GT4="-","",IF(HA4=0,"",INDEX(ThreatRankMatrix,MATCH(GT4,Rank,0),MATCH(HA4,Rank,0)))))</f>
        <v/>
      </c>
      <c r="HB28" s="67" t="str">
        <f>IF(GT4="","",IF(GT4="-","",IF(HB4=0,"",INDEX(ThreatRankMatrix,MATCH(GT4,Rank,0),MATCH(HB4,Rank,0)))))</f>
        <v/>
      </c>
      <c r="HC28" s="67" t="str">
        <f>IF(GT4="","",IF(GT4="-","",IF(HC4=0,"",INDEX(ThreatRankMatrix,MATCH(GT4,Rank,0),MATCH(HC4,Rank,0)))))</f>
        <v/>
      </c>
      <c r="HD28" s="67" t="str">
        <f>IF(GT4="","",IF(GT4="-","",IF(HD4=0,"",INDEX(ThreatRankMatrix,MATCH(GT4,Rank,0),MATCH(HD4,Rank,0)))))</f>
        <v/>
      </c>
      <c r="HE28" s="67" t="str">
        <f>IF(GT4="","",IF(GT4="-","",IF(HE4=0,"",INDEX(ThreatRankMatrix,MATCH(GT4,Rank,0),MATCH(HE4,Rank,0)))))</f>
        <v/>
      </c>
      <c r="HF28" s="67" t="str">
        <f>IF(GT4="","",IF(GT4="-","",IF(HF4=0,"",INDEX(ThreatRankMatrix,MATCH(GT4,Rank,0),MATCH(HF4,Rank,0)))))</f>
        <v/>
      </c>
      <c r="HG28" s="67" t="str">
        <f>IF(GT4="","",IF(GT4="-","",IF(HG4=0,"",INDEX(ThreatRankMatrix,MATCH(GT4,Rank,0),MATCH(HG4,Rank,0)))))</f>
        <v/>
      </c>
      <c r="HH28" s="67" t="str">
        <f>IF(GT4="","",IF(GT4="-","",IF(HH4=0,"",INDEX(ThreatRankMatrix,MATCH(GT4,Rank,0),MATCH(HH4,Rank,0)))))</f>
        <v/>
      </c>
      <c r="HI28" s="104" t="str">
        <f>IF(GT4="","",IF(GT4="-","",IF(HI4=0,"",INDEX(ThreatRankMatrix,MATCH(GT4,Rank,0),MATCH(HI4,Rank,0)))))</f>
        <v/>
      </c>
      <c r="KS28" s="153"/>
    </row>
    <row r="29" spans="1:305" s="14" customFormat="1" hidden="1" x14ac:dyDescent="0.25">
      <c r="A29" s="44" t="s">
        <v>49</v>
      </c>
      <c r="D29" s="88"/>
      <c r="E29" s="44">
        <f>IF(D4="-",0,IF(D4="",0,(IF(E4=0,0,IF(E28="-",0,INDEX(ThreatScore,MATCH(E28,Rank,0)))))))</f>
        <v>0</v>
      </c>
      <c r="F29" s="44">
        <f>IF(D4="-",0,IF(D4="",0,(IF(F4=0,0,IF(F28="-",0,INDEX(ThreatScore,MATCH(F28,Rank,0)))))))</f>
        <v>0</v>
      </c>
      <c r="G29" s="44">
        <f>IF(D4="-",0,IF(D4="",0,(IF(G4=0,0,IF(G28="-",0,INDEX(ThreatScore,MATCH(G28,Rank,0)))))))</f>
        <v>0</v>
      </c>
      <c r="H29" s="44">
        <f>IF(D4="-",0,IF(D4="",0,(IF(H4=0,0,IF(H28="-",0,INDEX(ThreatScore,MATCH(H28,Rank,0)))))))</f>
        <v>0</v>
      </c>
      <c r="I29" s="44">
        <f>IF(D4="-",0,IF(D4="",0,(IF(I4=0,0,IF(I28="-",0,INDEX(ThreatScore,MATCH(I28,Rank,0)))))))</f>
        <v>0</v>
      </c>
      <c r="J29" s="44">
        <f>IF(D4="-",0,IF(D4="",0,(IF(J4=0,0,IF(J28="-",0,INDEX(ThreatScore,MATCH(J28,Rank,0)))))))</f>
        <v>0</v>
      </c>
      <c r="K29" s="44">
        <f>IF(D4="-",0,IF(D4="",0,(IF(K4=0,0,IF(K28="-",0,INDEX(ThreatScore,MATCH(K28,Rank,0)))))))</f>
        <v>0</v>
      </c>
      <c r="L29" s="44">
        <f>IF(D4="-",0,IF(D4="",0,(IF(L4=0,0,IF(L28="-",0,INDEX(ThreatScore,MATCH(L28,Rank,0)))))))</f>
        <v>0</v>
      </c>
      <c r="M29" s="44">
        <f>IF(D4="-",0,IF(D4="",0,(IF(M4=0,0,IF(M28="-",0,INDEX(ThreatScore,MATCH(M28,Rank,0)))))))</f>
        <v>0</v>
      </c>
      <c r="N29" s="44">
        <f>IF(D4="-",0,IF($D$4="",0,(IF(N4=0,0,IF(N28="-",0,INDEX(ThreatScore,MATCH(N28,Rank,0)))))))</f>
        <v>0</v>
      </c>
      <c r="O29" s="44">
        <f>IF(D4="-",0,IF(D4="",0,(IF(O4=0,0,IF(O28="-",0,INDEX(ThreatScore,MATCH(O28,Rank,0)))))))</f>
        <v>0</v>
      </c>
      <c r="P29" s="44">
        <f>IF(D4="-",0,IF(D4="",0,(IF(P4=0,0,IF(P28="-",0,INDEX(ThreatScore,MATCH(P28,Rank,0)))))))</f>
        <v>0</v>
      </c>
      <c r="Q29" s="44">
        <f>IF(D4="-",0,IF(D4="",0,(IF(Q4=0,0,IF(Q28="-",0,INDEX(ThreatScore,MATCH(Q28,Rank,0)))))))</f>
        <v>0</v>
      </c>
      <c r="R29" s="44">
        <f>IF(D4="-",0,IF(D4="",0,(IF(R4=0,0,IF(R28="-",0,INDEX(ThreatScore,MATCH(R28,Rank,0)))))))</f>
        <v>0</v>
      </c>
      <c r="S29" s="105">
        <f>IF(D4="-",0,IF(D4="",0,(IF(S4=0,0,IF(S28="-",0,INDEX(ThreatScore,MATCH(S28,Rank,0)))))))</f>
        <v>0</v>
      </c>
      <c r="V29" s="88"/>
      <c r="W29" s="44">
        <f>IF(V4="-",0,IF(V4="",0,(IF(W4=0,0,IF(W28="-",0,INDEX(ThreatScore,MATCH(W28,Rank,0)))))))</f>
        <v>0</v>
      </c>
      <c r="X29" s="44">
        <f>IF(V4="-",0,IF(V4="",0,(IF(X4=0,0,IF(X28="-",0,INDEX(ThreatScore,MATCH(X28,Rank,0)))))))</f>
        <v>0</v>
      </c>
      <c r="Y29" s="44">
        <f>IF(V4="-",0,IF(V4="",0,(IF(Y4=0,0,IF(Y28="-",0,INDEX(ThreatScore,MATCH(Y28,Rank,0)))))))</f>
        <v>0</v>
      </c>
      <c r="Z29" s="44">
        <f>IF(V4="-",0,IF(V4="",0,(IF(Z4=0,0,IF(Z28="-",0,INDEX(ThreatScore,MATCH(Z28,Rank,0)))))))</f>
        <v>0</v>
      </c>
      <c r="AA29" s="44">
        <f>IF(V4="-",0,IF(V4="",0,(IF(AA4=0,0,IF(AA28="-",0,INDEX(ThreatScore,MATCH(AA28,Rank,0)))))))</f>
        <v>0</v>
      </c>
      <c r="AB29" s="44">
        <f>IF(V4="-",0,IF(V4="",0,(IF(AB4=0,0,IF(AB28="-",0,INDEX(ThreatScore,MATCH(AB28,Rank,0)))))))</f>
        <v>0</v>
      </c>
      <c r="AC29" s="44">
        <f>IF(V4="-",0,IF(V4="",0,(IF(AC4=0,0,IF(AC28="-",0,INDEX(ThreatScore,MATCH(AC28,Rank,0)))))))</f>
        <v>0</v>
      </c>
      <c r="AD29" s="44">
        <f>IF(V4="-",0,IF(V4="",0,(IF(AD4=0,0,IF(AD28="-",0,INDEX(ThreatScore,MATCH(AD28,Rank,0)))))))</f>
        <v>0</v>
      </c>
      <c r="AE29" s="44">
        <f>IF(V4="-",0,IF(V4="",0,(IF(AE4=0,0,IF(AE28="-",0,INDEX(ThreatScore,MATCH(AE28,Rank,0)))))))</f>
        <v>0</v>
      </c>
      <c r="AF29" s="44">
        <f>IF(V4="-",0,IF($D$4="",0,(IF(AF4=0,0,IF(AF28="-",0,INDEX(ThreatScore,MATCH(AF28,Rank,0)))))))</f>
        <v>0</v>
      </c>
      <c r="AG29" s="44">
        <f>IF(V4="-",0,IF(V4="",0,(IF(AG4=0,0,IF(AG28="-",0,INDEX(ThreatScore,MATCH(AG28,Rank,0)))))))</f>
        <v>0</v>
      </c>
      <c r="AH29" s="44">
        <f>IF(V4="-",0,IF(V4="",0,(IF(AH4=0,0,IF(AH28="-",0,INDEX(ThreatScore,MATCH(AH28,Rank,0)))))))</f>
        <v>0</v>
      </c>
      <c r="AI29" s="44">
        <f>IF(V4="-",0,IF(V4="",0,(IF(AI4=0,0,IF(AI28="-",0,INDEX(ThreatScore,MATCH(AI28,Rank,0)))))))</f>
        <v>0</v>
      </c>
      <c r="AJ29" s="44">
        <f>IF(V4="-",0,IF(V4="",0,(IF(AJ4=0,0,IF(AJ28="-",0,INDEX(ThreatScore,MATCH(AJ28,Rank,0)))))))</f>
        <v>0</v>
      </c>
      <c r="AK29" s="105">
        <f>IF(V4="-",0,IF(V4="",0,(IF(AK4=0,0,IF(AK28="-",0,INDEX(ThreatScore,MATCH(AK28,Rank,0)))))))</f>
        <v>0</v>
      </c>
      <c r="AN29" s="88"/>
      <c r="AO29" s="44">
        <f>IF(AN4="-",0,IF(AN4="",0,(IF(AO4=0,0,IF(AO28="-",0,INDEX(ThreatScore,MATCH(AO28,Rank,0)))))))</f>
        <v>0</v>
      </c>
      <c r="AP29" s="44">
        <f>IF(AN4="-",0,IF(AN4="",0,(IF(AP4=0,0,IF(AP28="-",0,INDEX(ThreatScore,MATCH(AP28,Rank,0)))))))</f>
        <v>0</v>
      </c>
      <c r="AQ29" s="44">
        <f>IF(AN4="-",0,IF(AN4="",0,(IF(AQ4=0,0,IF(AQ28="-",0,INDEX(ThreatScore,MATCH(AQ28,Rank,0)))))))</f>
        <v>0</v>
      </c>
      <c r="AR29" s="44">
        <f>IF(AN4="-",0,IF(AN4="",0,(IF(AR4=0,0,IF(AR28="-",0,INDEX(ThreatScore,MATCH(AR28,Rank,0)))))))</f>
        <v>0</v>
      </c>
      <c r="AS29" s="44">
        <f>IF(AN4="-",0,IF(AN4="",0,(IF(AS4=0,0,IF(AS28="-",0,INDEX(ThreatScore,MATCH(AS28,Rank,0)))))))</f>
        <v>0</v>
      </c>
      <c r="AT29" s="44">
        <f>IF(AN4="-",0,IF(AN4="",0,(IF(AT4=0,0,IF(AT28="-",0,INDEX(ThreatScore,MATCH(AT28,Rank,0)))))))</f>
        <v>0</v>
      </c>
      <c r="AU29" s="44">
        <f>IF(AN4="-",0,IF(AN4="",0,(IF(AU4=0,0,IF(AU28="-",0,INDEX(ThreatScore,MATCH(AU28,Rank,0)))))))</f>
        <v>0</v>
      </c>
      <c r="AV29" s="44">
        <f>IF(AN4="-",0,IF(AN4="",0,(IF(AV4=0,0,IF(AV28="-",0,INDEX(ThreatScore,MATCH(AV28,Rank,0)))))))</f>
        <v>0</v>
      </c>
      <c r="AW29" s="44">
        <f>IF(AN4="-",0,IF(AN4="",0,(IF(AW4=0,0,IF(AW28="-",0,INDEX(ThreatScore,MATCH(AW28,Rank,0)))))))</f>
        <v>0</v>
      </c>
      <c r="AX29" s="44">
        <f>IF(AN4="-",0,IF($D$4="",0,(IF(AX4=0,0,IF(AX28="-",0,INDEX(ThreatScore,MATCH(AX28,Rank,0)))))))</f>
        <v>0</v>
      </c>
      <c r="AY29" s="44">
        <f>IF(AN4="-",0,IF(AN4="",0,(IF(AY4=0,0,IF(AY28="-",0,INDEX(ThreatScore,MATCH(AY28,Rank,0)))))))</f>
        <v>0</v>
      </c>
      <c r="AZ29" s="44">
        <f>IF(AN4="-",0,IF(AN4="",0,(IF(AZ4=0,0,IF(AZ28="-",0,INDEX(ThreatScore,MATCH(AZ28,Rank,0)))))))</f>
        <v>0</v>
      </c>
      <c r="BA29" s="44">
        <f>IF(AN4="-",0,IF(AN4="",0,(IF(BA4=0,0,IF(BA28="-",0,INDEX(ThreatScore,MATCH(BA28,Rank,0)))))))</f>
        <v>0</v>
      </c>
      <c r="BB29" s="44">
        <f>IF(AN4="-",0,IF(AN4="",0,(IF(BB4=0,0,IF(BB28="-",0,INDEX(ThreatScore,MATCH(BB28,Rank,0)))))))</f>
        <v>0</v>
      </c>
      <c r="BC29" s="105">
        <f>IF(AN4="-",0,IF(AN4="",0,(IF(BC4=0,0,IF(BC28="-",0,INDEX(ThreatScore,MATCH(BC28,Rank,0)))))))</f>
        <v>0</v>
      </c>
      <c r="BF29" s="88"/>
      <c r="BG29" s="44">
        <f>IF(BF4="-",0,IF(BF4="",0,(IF(BG4=0,0,IF(BG28="-",0,INDEX(ThreatScore,MATCH(BG28,Rank,0)))))))</f>
        <v>0</v>
      </c>
      <c r="BH29" s="44">
        <f>IF(BF4="-",0,IF(BF4="",0,(IF(BH4=0,0,IF(BH28="-",0,INDEX(ThreatScore,MATCH(BH28,Rank,0)))))))</f>
        <v>0</v>
      </c>
      <c r="BI29" s="44">
        <f>IF(BF4="-",0,IF(BF4="",0,(IF(BI4=0,0,IF(BI28="-",0,INDEX(ThreatScore,MATCH(BI28,Rank,0)))))))</f>
        <v>0</v>
      </c>
      <c r="BJ29" s="44">
        <f>IF(BF4="-",0,IF(BF4="",0,(IF(BJ4=0,0,IF(BJ28="-",0,INDEX(ThreatScore,MATCH(BJ28,Rank,0)))))))</f>
        <v>0</v>
      </c>
      <c r="BK29" s="44">
        <f>IF(BF4="-",0,IF(BF4="",0,(IF(BK4=0,0,IF(BK28="-",0,INDEX(ThreatScore,MATCH(BK28,Rank,0)))))))</f>
        <v>0</v>
      </c>
      <c r="BL29" s="44">
        <f>IF(BF4="-",0,IF(BF4="",0,(IF(BL4=0,0,IF(BL28="-",0,INDEX(ThreatScore,MATCH(BL28,Rank,0)))))))</f>
        <v>0</v>
      </c>
      <c r="BM29" s="44">
        <f>IF(BF4="-",0,IF(BF4="",0,(IF(BM4=0,0,IF(BM28="-",0,INDEX(ThreatScore,MATCH(BM28,Rank,0)))))))</f>
        <v>0</v>
      </c>
      <c r="BN29" s="44">
        <f>IF(BF4="-",0,IF(BF4="",0,(IF(BN4=0,0,IF(BN28="-",0,INDEX(ThreatScore,MATCH(BN28,Rank,0)))))))</f>
        <v>0</v>
      </c>
      <c r="BO29" s="44">
        <f>IF(BF4="-",0,IF(BF4="",0,(IF(BO4=0,0,IF(BO28="-",0,INDEX(ThreatScore,MATCH(BO28,Rank,0)))))))</f>
        <v>0</v>
      </c>
      <c r="BP29" s="44">
        <f>IF(BF4="-",0,IF($D$4="",0,(IF(BP4=0,0,IF(BP28="-",0,INDEX(ThreatScore,MATCH(BP28,Rank,0)))))))</f>
        <v>0</v>
      </c>
      <c r="BQ29" s="44">
        <f>IF(BF4="-",0,IF(BF4="",0,(IF(BQ4=0,0,IF(BQ28="-",0,INDEX(ThreatScore,MATCH(BQ28,Rank,0)))))))</f>
        <v>0</v>
      </c>
      <c r="BR29" s="44">
        <f>IF(BF4="-",0,IF(BF4="",0,(IF(BR4=0,0,IF(BR28="-",0,INDEX(ThreatScore,MATCH(BR28,Rank,0)))))))</f>
        <v>0</v>
      </c>
      <c r="BS29" s="44">
        <f>IF(BF4="-",0,IF(BF4="",0,(IF(BS4=0,0,IF(BS28="-",0,INDEX(ThreatScore,MATCH(BS28,Rank,0)))))))</f>
        <v>0</v>
      </c>
      <c r="BT29" s="44">
        <f>IF(BF4="-",0,IF(BF4="",0,(IF(BT4=0,0,IF(BT28="-",0,INDEX(ThreatScore,MATCH(BT28,Rank,0)))))))</f>
        <v>0</v>
      </c>
      <c r="BU29" s="105">
        <f>IF(BF4="-",0,IF(BF4="",0,(IF(BU4=0,0,IF(BU28="-",0,INDEX(ThreatScore,MATCH(BU28,Rank,0)))))))</f>
        <v>0</v>
      </c>
      <c r="BX29" s="88"/>
      <c r="BY29" s="44">
        <f>IF(BX4="-",0,IF(BX4="",0,(IF(BY4=0,0,IF(BY28="-",0,INDEX(ThreatScore,MATCH(BY28,Rank,0)))))))</f>
        <v>0</v>
      </c>
      <c r="BZ29" s="44">
        <f>IF(BX4="-",0,IF(BX4="",0,(IF(BZ4=0,0,IF(BZ28="-",0,INDEX(ThreatScore,MATCH(BZ28,Rank,0)))))))</f>
        <v>0</v>
      </c>
      <c r="CA29" s="44">
        <f>IF(BX4="-",0,IF(BX4="",0,(IF(CA4=0,0,IF(CA28="-",0,INDEX(ThreatScore,MATCH(CA28,Rank,0)))))))</f>
        <v>0</v>
      </c>
      <c r="CB29" s="44">
        <f>IF(BX4="-",0,IF(BX4="",0,(IF(CB4=0,0,IF(CB28="-",0,INDEX(ThreatScore,MATCH(CB28,Rank,0)))))))</f>
        <v>0</v>
      </c>
      <c r="CC29" s="44">
        <f>IF(BX4="-",0,IF(BX4="",0,(IF(CC4=0,0,IF(CC28="-",0,INDEX(ThreatScore,MATCH(CC28,Rank,0)))))))</f>
        <v>0</v>
      </c>
      <c r="CD29" s="44">
        <f>IF(BX4="-",0,IF(BX4="",0,(IF(CD4=0,0,IF(CD28="-",0,INDEX(ThreatScore,MATCH(CD28,Rank,0)))))))</f>
        <v>0</v>
      </c>
      <c r="CE29" s="44">
        <f>IF(BX4="-",0,IF(BX4="",0,(IF(CE4=0,0,IF(CE28="-",0,INDEX(ThreatScore,MATCH(CE28,Rank,0)))))))</f>
        <v>0</v>
      </c>
      <c r="CF29" s="44">
        <f>IF(BX4="-",0,IF(BX4="",0,(IF(CF4=0,0,IF(CF28="-",0,INDEX(ThreatScore,MATCH(CF28,Rank,0)))))))</f>
        <v>0</v>
      </c>
      <c r="CG29" s="44">
        <f>IF(BX4="-",0,IF(BX4="",0,(IF(CG4=0,0,IF(CG28="-",0,INDEX(ThreatScore,MATCH(CG28,Rank,0)))))))</f>
        <v>0</v>
      </c>
      <c r="CH29" s="44">
        <f>IF(BX4="-",0,IF($D$4="",0,(IF(CH4=0,0,IF(CH28="-",0,INDEX(ThreatScore,MATCH(CH28,Rank,0)))))))</f>
        <v>0</v>
      </c>
      <c r="CI29" s="44">
        <f>IF(BX4="-",0,IF(BX4="",0,(IF(CI4=0,0,IF(CI28="-",0,INDEX(ThreatScore,MATCH(CI28,Rank,0)))))))</f>
        <v>0</v>
      </c>
      <c r="CJ29" s="44">
        <f>IF(BX4="-",0,IF(BX4="",0,(IF(CJ4=0,0,IF(CJ28="-",0,INDEX(ThreatScore,MATCH(CJ28,Rank,0)))))))</f>
        <v>0</v>
      </c>
      <c r="CK29" s="44">
        <f>IF(BX4="-",0,IF(BX4="",0,(IF(CK4=0,0,IF(CK28="-",0,INDEX(ThreatScore,MATCH(CK28,Rank,0)))))))</f>
        <v>0</v>
      </c>
      <c r="CL29" s="44">
        <f>IF(BX4="-",0,IF(BX4="",0,(IF(CL4=0,0,IF(CL28="-",0,INDEX(ThreatScore,MATCH(CL28,Rank,0)))))))</f>
        <v>0</v>
      </c>
      <c r="CM29" s="105">
        <f>IF(BX4="-",0,IF(BX4="",0,(IF(CM4=0,0,IF(CM28="-",0,INDEX(ThreatScore,MATCH(CM28,Rank,0)))))))</f>
        <v>0</v>
      </c>
      <c r="CP29" s="88"/>
      <c r="CQ29" s="44">
        <f>IF(CP4="-",0,IF(CP4="",0,(IF(CQ4=0,0,IF(CQ28="-",0,INDEX(ThreatScore,MATCH(CQ28,Rank,0)))))))</f>
        <v>0</v>
      </c>
      <c r="CR29" s="44">
        <f>IF(CP4="-",0,IF(CP4="",0,(IF(CR4=0,0,IF(CR28="-",0,INDEX(ThreatScore,MATCH(CR28,Rank,0)))))))</f>
        <v>0</v>
      </c>
      <c r="CS29" s="44">
        <f>IF(CP4="-",0,IF(CP4="",0,(IF(CS4=0,0,IF(CS28="-",0,INDEX(ThreatScore,MATCH(CS28,Rank,0)))))))</f>
        <v>0</v>
      </c>
      <c r="CT29" s="44">
        <f>IF(CP4="-",0,IF(CP4="",0,(IF(CT4=0,0,IF(CT28="-",0,INDEX(ThreatScore,MATCH(CT28,Rank,0)))))))</f>
        <v>0</v>
      </c>
      <c r="CU29" s="44">
        <f>IF(CP4="-",0,IF(CP4="",0,(IF(CU4=0,0,IF(CU28="-",0,INDEX(ThreatScore,MATCH(CU28,Rank,0)))))))</f>
        <v>0</v>
      </c>
      <c r="CV29" s="44">
        <f>IF(CP4="-",0,IF(CP4="",0,(IF(CV4=0,0,IF(CV28="-",0,INDEX(ThreatScore,MATCH(CV28,Rank,0)))))))</f>
        <v>0</v>
      </c>
      <c r="CW29" s="44">
        <f>IF(CP4="-",0,IF(CP4="",0,(IF(CW4=0,0,IF(CW28="-",0,INDEX(ThreatScore,MATCH(CW28,Rank,0)))))))</f>
        <v>0</v>
      </c>
      <c r="CX29" s="44">
        <f>IF(CP4="-",0,IF(CP4="",0,(IF(CX4=0,0,IF(CX28="-",0,INDEX(ThreatScore,MATCH(CX28,Rank,0)))))))</f>
        <v>0</v>
      </c>
      <c r="CY29" s="44">
        <f>IF(CP4="-",0,IF(CP4="",0,(IF(CY4=0,0,IF(CY28="-",0,INDEX(ThreatScore,MATCH(CY28,Rank,0)))))))</f>
        <v>0</v>
      </c>
      <c r="CZ29" s="44">
        <f>IF(CP4="-",0,IF($D$4="",0,(IF(CZ4=0,0,IF(CZ28="-",0,INDEX(ThreatScore,MATCH(CZ28,Rank,0)))))))</f>
        <v>0</v>
      </c>
      <c r="DA29" s="44">
        <f>IF(CP4="-",0,IF(CP4="",0,(IF(DA4=0,0,IF(DA28="-",0,INDEX(ThreatScore,MATCH(DA28,Rank,0)))))))</f>
        <v>0</v>
      </c>
      <c r="DB29" s="44">
        <f>IF(CP4="-",0,IF(CP4="",0,(IF(DB4=0,0,IF(DB28="-",0,INDEX(ThreatScore,MATCH(DB28,Rank,0)))))))</f>
        <v>0</v>
      </c>
      <c r="DC29" s="44">
        <f>IF(CP4="-",0,IF(CP4="",0,(IF(DC4=0,0,IF(DC28="-",0,INDEX(ThreatScore,MATCH(DC28,Rank,0)))))))</f>
        <v>0</v>
      </c>
      <c r="DD29" s="44">
        <f>IF(CP4="-",0,IF(CP4="",0,(IF(DD4=0,0,IF(DD28="-",0,INDEX(ThreatScore,MATCH(DD28,Rank,0)))))))</f>
        <v>0</v>
      </c>
      <c r="DE29" s="105">
        <f>IF(CP4="-",0,IF(CP4="",0,(IF(DE4=0,0,IF(DE28="-",0,INDEX(ThreatScore,MATCH(DE28,Rank,0)))))))</f>
        <v>0</v>
      </c>
      <c r="DH29" s="88"/>
      <c r="DI29" s="44">
        <f>IF(DH4="-",0,IF(DH4="",0,(IF(DI4=0,0,IF(DI28="-",0,INDEX(ThreatScore,MATCH(DI28,Rank,0)))))))</f>
        <v>0</v>
      </c>
      <c r="DJ29" s="44">
        <f>IF(DH4="-",0,IF(DH4="",0,(IF(DJ4=0,0,IF(DJ28="-",0,INDEX(ThreatScore,MATCH(DJ28,Rank,0)))))))</f>
        <v>0</v>
      </c>
      <c r="DK29" s="44">
        <f>IF(DH4="-",0,IF(DH4="",0,(IF(DK4=0,0,IF(DK28="-",0,INDEX(ThreatScore,MATCH(DK28,Rank,0)))))))</f>
        <v>0</v>
      </c>
      <c r="DL29" s="44">
        <f>IF(DH4="-",0,IF(DH4="",0,(IF(DL4=0,0,IF(DL28="-",0,INDEX(ThreatScore,MATCH(DL28,Rank,0)))))))</f>
        <v>0</v>
      </c>
      <c r="DM29" s="44">
        <f>IF(DH4="-",0,IF(DH4="",0,(IF(DM4=0,0,IF(DM28="-",0,INDEX(ThreatScore,MATCH(DM28,Rank,0)))))))</f>
        <v>0</v>
      </c>
      <c r="DN29" s="44">
        <f>IF(DH4="-",0,IF(DH4="",0,(IF(DN4=0,0,IF(DN28="-",0,INDEX(ThreatScore,MATCH(DN28,Rank,0)))))))</f>
        <v>0</v>
      </c>
      <c r="DO29" s="44">
        <f>IF(DH4="-",0,IF(DH4="",0,(IF(DO4=0,0,IF(DO28="-",0,INDEX(ThreatScore,MATCH(DO28,Rank,0)))))))</f>
        <v>0</v>
      </c>
      <c r="DP29" s="44">
        <f>IF(DH4="-",0,IF(DH4="",0,(IF(DP4=0,0,IF(DP28="-",0,INDEX(ThreatScore,MATCH(DP28,Rank,0)))))))</f>
        <v>0</v>
      </c>
      <c r="DQ29" s="44">
        <f>IF(DH4="-",0,IF(DH4="",0,(IF(DQ4=0,0,IF(DQ28="-",0,INDEX(ThreatScore,MATCH(DQ28,Rank,0)))))))</f>
        <v>0</v>
      </c>
      <c r="DR29" s="44">
        <f>IF(DH4="-",0,IF($D$4="",0,(IF(DR4=0,0,IF(DR28="-",0,INDEX(ThreatScore,MATCH(DR28,Rank,0)))))))</f>
        <v>0</v>
      </c>
      <c r="DS29" s="44">
        <f>IF(DH4="-",0,IF(DH4="",0,(IF(DS4=0,0,IF(DS28="-",0,INDEX(ThreatScore,MATCH(DS28,Rank,0)))))))</f>
        <v>0</v>
      </c>
      <c r="DT29" s="44">
        <f>IF(DH4="-",0,IF(DH4="",0,(IF(DT4=0,0,IF(DT28="-",0,INDEX(ThreatScore,MATCH(DT28,Rank,0)))))))</f>
        <v>0</v>
      </c>
      <c r="DU29" s="44">
        <f>IF(DH4="-",0,IF(DH4="",0,(IF(DU4=0,0,IF(DU28="-",0,INDEX(ThreatScore,MATCH(DU28,Rank,0)))))))</f>
        <v>0</v>
      </c>
      <c r="DV29" s="44">
        <f>IF(DH4="-",0,IF(DH4="",0,(IF(DV4=0,0,IF(DV28="-",0,INDEX(ThreatScore,MATCH(DV28,Rank,0)))))))</f>
        <v>0</v>
      </c>
      <c r="DW29" s="105">
        <f>IF(DH4="-",0,IF(DH4="",0,(IF(DW4=0,0,IF(DW28="-",0,INDEX(ThreatScore,MATCH(DW28,Rank,0)))))))</f>
        <v>0</v>
      </c>
      <c r="DZ29" s="88"/>
      <c r="EA29" s="44">
        <f>IF(DZ4="-",0,IF(DZ4="",0,(IF(EA4=0,0,IF(EA28="-",0,INDEX(ThreatScore,MATCH(EA28,Rank,0)))))))</f>
        <v>0</v>
      </c>
      <c r="EB29" s="44">
        <f>IF(DZ4="-",0,IF(DZ4="",0,(IF(EB4=0,0,IF(EB28="-",0,INDEX(ThreatScore,MATCH(EB28,Rank,0)))))))</f>
        <v>0</v>
      </c>
      <c r="EC29" s="44">
        <f>IF(DZ4="-",0,IF(DZ4="",0,(IF(EC4=0,0,IF(EC28="-",0,INDEX(ThreatScore,MATCH(EC28,Rank,0)))))))</f>
        <v>0</v>
      </c>
      <c r="ED29" s="44">
        <f>IF(DZ4="-",0,IF(DZ4="",0,(IF(ED4=0,0,IF(ED28="-",0,INDEX(ThreatScore,MATCH(ED28,Rank,0)))))))</f>
        <v>0</v>
      </c>
      <c r="EE29" s="44">
        <f>IF(DZ4="-",0,IF(DZ4="",0,(IF(EE4=0,0,IF(EE28="-",0,INDEX(ThreatScore,MATCH(EE28,Rank,0)))))))</f>
        <v>0</v>
      </c>
      <c r="EF29" s="44">
        <f>IF(DZ4="-",0,IF(DZ4="",0,(IF(EF4=0,0,IF(EF28="-",0,INDEX(ThreatScore,MATCH(EF28,Rank,0)))))))</f>
        <v>0</v>
      </c>
      <c r="EG29" s="44">
        <f>IF(DZ4="-",0,IF(DZ4="",0,(IF(EG4=0,0,IF(EG28="-",0,INDEX(ThreatScore,MATCH(EG28,Rank,0)))))))</f>
        <v>0</v>
      </c>
      <c r="EH29" s="44">
        <f>IF(DZ4="-",0,IF(DZ4="",0,(IF(EH4=0,0,IF(EH28="-",0,INDEX(ThreatScore,MATCH(EH28,Rank,0)))))))</f>
        <v>0</v>
      </c>
      <c r="EI29" s="44">
        <f>IF(DZ4="-",0,IF(DZ4="",0,(IF(EI4=0,0,IF(EI28="-",0,INDEX(ThreatScore,MATCH(EI28,Rank,0)))))))</f>
        <v>0</v>
      </c>
      <c r="EJ29" s="44">
        <f>IF(DZ4="-",0,IF($D$4="",0,(IF(EJ4=0,0,IF(EJ28="-",0,INDEX(ThreatScore,MATCH(EJ28,Rank,0)))))))</f>
        <v>0</v>
      </c>
      <c r="EK29" s="44">
        <f>IF(DZ4="-",0,IF(DZ4="",0,(IF(EK4=0,0,IF(EK28="-",0,INDEX(ThreatScore,MATCH(EK28,Rank,0)))))))</f>
        <v>0</v>
      </c>
      <c r="EL29" s="44">
        <f>IF(DZ4="-",0,IF(DZ4="",0,(IF(EL4=0,0,IF(EL28="-",0,INDEX(ThreatScore,MATCH(EL28,Rank,0)))))))</f>
        <v>0</v>
      </c>
      <c r="EM29" s="44">
        <f>IF(DZ4="-",0,IF(DZ4="",0,(IF(EM4=0,0,IF(EM28="-",0,INDEX(ThreatScore,MATCH(EM28,Rank,0)))))))</f>
        <v>0</v>
      </c>
      <c r="EN29" s="44">
        <f>IF(DZ4="-",0,IF(DZ4="",0,(IF(EN4=0,0,IF(EN28="-",0,INDEX(ThreatScore,MATCH(EN28,Rank,0)))))))</f>
        <v>0</v>
      </c>
      <c r="EO29" s="105">
        <f>IF(DZ4="-",0,IF(DZ4="",0,(IF(EO4=0,0,IF(EO28="-",0,INDEX(ThreatScore,MATCH(EO28,Rank,0)))))))</f>
        <v>0</v>
      </c>
      <c r="ER29" s="88"/>
      <c r="ES29" s="44">
        <f>IF(ER4="-",0,IF(ER4="",0,(IF(ES4=0,0,IF(ES28="-",0,INDEX(ThreatScore,MATCH(ES28,Rank,0)))))))</f>
        <v>0</v>
      </c>
      <c r="ET29" s="44">
        <f>IF(ER4="-",0,IF(ER4="",0,(IF(ET4=0,0,IF(ET28="-",0,INDEX(ThreatScore,MATCH(ET28,Rank,0)))))))</f>
        <v>0</v>
      </c>
      <c r="EU29" s="44">
        <f>IF(ER4="-",0,IF(ER4="",0,(IF(EU4=0,0,IF(EU28="-",0,INDEX(ThreatScore,MATCH(EU28,Rank,0)))))))</f>
        <v>0</v>
      </c>
      <c r="EV29" s="44">
        <f>IF(ER4="-",0,IF(ER4="",0,(IF(EV4=0,0,IF(EV28="-",0,INDEX(ThreatScore,MATCH(EV28,Rank,0)))))))</f>
        <v>0</v>
      </c>
      <c r="EW29" s="44">
        <f>IF(ER4="-",0,IF(ER4="",0,(IF(EW4=0,0,IF(EW28="-",0,INDEX(ThreatScore,MATCH(EW28,Rank,0)))))))</f>
        <v>0</v>
      </c>
      <c r="EX29" s="44">
        <f>IF(ER4="-",0,IF(ER4="",0,(IF(EX4=0,0,IF(EX28="-",0,INDEX(ThreatScore,MATCH(EX28,Rank,0)))))))</f>
        <v>0</v>
      </c>
      <c r="EY29" s="44">
        <f>IF(ER4="-",0,IF(ER4="",0,(IF(EY4=0,0,IF(EY28="-",0,INDEX(ThreatScore,MATCH(EY28,Rank,0)))))))</f>
        <v>0</v>
      </c>
      <c r="EZ29" s="44">
        <f>IF(ER4="-",0,IF(ER4="",0,(IF(EZ4=0,0,IF(EZ28="-",0,INDEX(ThreatScore,MATCH(EZ28,Rank,0)))))))</f>
        <v>0</v>
      </c>
      <c r="FA29" s="44">
        <f>IF(ER4="-",0,IF(ER4="",0,(IF(FA4=0,0,IF(FA28="-",0,INDEX(ThreatScore,MATCH(FA28,Rank,0)))))))</f>
        <v>0</v>
      </c>
      <c r="FB29" s="44">
        <f>IF(ER4="-",0,IF($D$4="",0,(IF(FB4=0,0,IF(FB28="-",0,INDEX(ThreatScore,MATCH(FB28,Rank,0)))))))</f>
        <v>0</v>
      </c>
      <c r="FC29" s="44">
        <f>IF(ER4="-",0,IF(ER4="",0,(IF(FC4=0,0,IF(FC28="-",0,INDEX(ThreatScore,MATCH(FC28,Rank,0)))))))</f>
        <v>0</v>
      </c>
      <c r="FD29" s="44">
        <f>IF(ER4="-",0,IF(ER4="",0,(IF(FD4=0,0,IF(FD28="-",0,INDEX(ThreatScore,MATCH(FD28,Rank,0)))))))</f>
        <v>0</v>
      </c>
      <c r="FE29" s="44">
        <f>IF(ER4="-",0,IF(ER4="",0,(IF(FE4=0,0,IF(FE28="-",0,INDEX(ThreatScore,MATCH(FE28,Rank,0)))))))</f>
        <v>0</v>
      </c>
      <c r="FF29" s="44">
        <f>IF(ER4="-",0,IF(ER4="",0,(IF(FF4=0,0,IF(FF28="-",0,INDEX(ThreatScore,MATCH(FF28,Rank,0)))))))</f>
        <v>0</v>
      </c>
      <c r="FG29" s="105">
        <f>IF(ER4="-",0,IF(ER4="",0,(IF(FG4=0,0,IF(FG28="-",0,INDEX(ThreatScore,MATCH(FG28,Rank,0)))))))</f>
        <v>0</v>
      </c>
      <c r="FJ29" s="88"/>
      <c r="FK29" s="44">
        <f>IF(FJ4="-",0,IF(FJ4="",0,(IF(FK4=0,0,IF(FK28="-",0,INDEX(ThreatScore,MATCH(FK28,Rank,0)))))))</f>
        <v>0</v>
      </c>
      <c r="FL29" s="44">
        <f>IF(FJ4="-",0,IF(FJ4="",0,(IF(FL4=0,0,IF(FL28="-",0,INDEX(ThreatScore,MATCH(FL28,Rank,0)))))))</f>
        <v>0</v>
      </c>
      <c r="FM29" s="44">
        <f>IF(FJ4="-",0,IF(FJ4="",0,(IF(FM4=0,0,IF(FM28="-",0,INDEX(ThreatScore,MATCH(FM28,Rank,0)))))))</f>
        <v>0</v>
      </c>
      <c r="FN29" s="44">
        <f>IF(FJ4="-",0,IF(FJ4="",0,(IF(FN4=0,0,IF(FN28="-",0,INDEX(ThreatScore,MATCH(FN28,Rank,0)))))))</f>
        <v>0</v>
      </c>
      <c r="FO29" s="44">
        <f>IF(FJ4="-",0,IF(FJ4="",0,(IF(FO4=0,0,IF(FO28="-",0,INDEX(ThreatScore,MATCH(FO28,Rank,0)))))))</f>
        <v>0</v>
      </c>
      <c r="FP29" s="44">
        <f>IF(FJ4="-",0,IF(FJ4="",0,(IF(FP4=0,0,IF(FP28="-",0,INDEX(ThreatScore,MATCH(FP28,Rank,0)))))))</f>
        <v>0</v>
      </c>
      <c r="FQ29" s="44">
        <f>IF(FJ4="-",0,IF(FJ4="",0,(IF(FQ4=0,0,IF(FQ28="-",0,INDEX(ThreatScore,MATCH(FQ28,Rank,0)))))))</f>
        <v>0</v>
      </c>
      <c r="FR29" s="44">
        <f>IF(FJ4="-",0,IF(FJ4="",0,(IF(FR4=0,0,IF(FR28="-",0,INDEX(ThreatScore,MATCH(FR28,Rank,0)))))))</f>
        <v>0</v>
      </c>
      <c r="FS29" s="44">
        <f>IF(FJ4="-",0,IF(FJ4="",0,(IF(FS4=0,0,IF(FS28="-",0,INDEX(ThreatScore,MATCH(FS28,Rank,0)))))))</f>
        <v>0</v>
      </c>
      <c r="FT29" s="44">
        <f>IF(FJ4="-",0,IF($D$4="",0,(IF(FT4=0,0,IF(FT28="-",0,INDEX(ThreatScore,MATCH(FT28,Rank,0)))))))</f>
        <v>0</v>
      </c>
      <c r="FU29" s="44">
        <f>IF(FJ4="-",0,IF(FJ4="",0,(IF(FU4=0,0,IF(FU28="-",0,INDEX(ThreatScore,MATCH(FU28,Rank,0)))))))</f>
        <v>0</v>
      </c>
      <c r="FV29" s="44">
        <f>IF(FJ4="-",0,IF(FJ4="",0,(IF(FV4=0,0,IF(FV28="-",0,INDEX(ThreatScore,MATCH(FV28,Rank,0)))))))</f>
        <v>0</v>
      </c>
      <c r="FW29" s="44">
        <f>IF(FJ4="-",0,IF(FJ4="",0,(IF(FW4=0,0,IF(FW28="-",0,INDEX(ThreatScore,MATCH(FW28,Rank,0)))))))</f>
        <v>0</v>
      </c>
      <c r="FX29" s="44">
        <f>IF(FJ4="-",0,IF(FJ4="",0,(IF(FX4=0,0,IF(FX28="-",0,INDEX(ThreatScore,MATCH(FX28,Rank,0)))))))</f>
        <v>0</v>
      </c>
      <c r="FY29" s="105">
        <f>IF(FJ4="-",0,IF(FJ4="",0,(IF(FY4=0,0,IF(FY28="-",0,INDEX(ThreatScore,MATCH(FY28,Rank,0)))))))</f>
        <v>0</v>
      </c>
      <c r="GB29" s="88"/>
      <c r="GC29" s="44">
        <f>IF(GB4="-",0,IF(GB4="",0,(IF(GC4=0,0,IF(GC28="-",0,INDEX(ThreatScore,MATCH(GC28,Rank,0)))))))</f>
        <v>0</v>
      </c>
      <c r="GD29" s="44">
        <f>IF(GB4="-",0,IF(GB4="",0,(IF(GD4=0,0,IF(GD28="-",0,INDEX(ThreatScore,MATCH(GD28,Rank,0)))))))</f>
        <v>0</v>
      </c>
      <c r="GE29" s="44">
        <f>IF(GB4="-",0,IF(GB4="",0,(IF(GE4=0,0,IF(GE28="-",0,INDEX(ThreatScore,MATCH(GE28,Rank,0)))))))</f>
        <v>0</v>
      </c>
      <c r="GF29" s="44">
        <f>IF(GB4="-",0,IF(GB4="",0,(IF(GF4=0,0,IF(GF28="-",0,INDEX(ThreatScore,MATCH(GF28,Rank,0)))))))</f>
        <v>0</v>
      </c>
      <c r="GG29" s="44">
        <f>IF(GB4="-",0,IF(GB4="",0,(IF(GG4=0,0,IF(GG28="-",0,INDEX(ThreatScore,MATCH(GG28,Rank,0)))))))</f>
        <v>0</v>
      </c>
      <c r="GH29" s="44">
        <f>IF(GB4="-",0,IF(GB4="",0,(IF(GH4=0,0,IF(GH28="-",0,INDEX(ThreatScore,MATCH(GH28,Rank,0)))))))</f>
        <v>0</v>
      </c>
      <c r="GI29" s="44">
        <f>IF(GB4="-",0,IF(GB4="",0,(IF(GI4=0,0,IF(GI28="-",0,INDEX(ThreatScore,MATCH(GI28,Rank,0)))))))</f>
        <v>0</v>
      </c>
      <c r="GJ29" s="44">
        <f>IF(GB4="-",0,IF(GB4="",0,(IF(GJ4=0,0,IF(GJ28="-",0,INDEX(ThreatScore,MATCH(GJ28,Rank,0)))))))</f>
        <v>0</v>
      </c>
      <c r="GK29" s="44">
        <f>IF(GB4="-",0,IF(GB4="",0,(IF(GK4=0,0,IF(GK28="-",0,INDEX(ThreatScore,MATCH(GK28,Rank,0)))))))</f>
        <v>0</v>
      </c>
      <c r="GL29" s="44">
        <f>IF(GB4="-",0,IF($D$4="",0,(IF(GL4=0,0,IF(GL28="-",0,INDEX(ThreatScore,MATCH(GL28,Rank,0)))))))</f>
        <v>0</v>
      </c>
      <c r="GM29" s="44">
        <f>IF(GB4="-",0,IF(GB4="",0,(IF(GM4=0,0,IF(GM28="-",0,INDEX(ThreatScore,MATCH(GM28,Rank,0)))))))</f>
        <v>0</v>
      </c>
      <c r="GN29" s="44">
        <f>IF(GB4="-",0,IF(GB4="",0,(IF(GN4=0,0,IF(GN28="-",0,INDEX(ThreatScore,MATCH(GN28,Rank,0)))))))</f>
        <v>0</v>
      </c>
      <c r="GO29" s="44">
        <f>IF(GB4="-",0,IF(GB4="",0,(IF(GO4=0,0,IF(GO28="-",0,INDEX(ThreatScore,MATCH(GO28,Rank,0)))))))</f>
        <v>0</v>
      </c>
      <c r="GP29" s="44">
        <f>IF(GB4="-",0,IF(GB4="",0,(IF(GP4=0,0,IF(GP28="-",0,INDEX(ThreatScore,MATCH(GP28,Rank,0)))))))</f>
        <v>0</v>
      </c>
      <c r="GQ29" s="105">
        <f>IF(GB4="-",0,IF(GB4="",0,(IF(GQ4=0,0,IF(GQ28="-",0,INDEX(ThreatScore,MATCH(GQ28,Rank,0)))))))</f>
        <v>0</v>
      </c>
      <c r="GT29" s="88"/>
      <c r="GU29" s="44">
        <f>IF(GT4="-",0,IF(GT4="",0,(IF(GU4=0,0,IF(GU28="-",0,INDEX(ThreatScore,MATCH(GU28,Rank,0)))))))</f>
        <v>0</v>
      </c>
      <c r="GV29" s="44">
        <f>IF(GT4="-",0,IF(GT4="",0,(IF(GV4=0,0,IF(GV28="-",0,INDEX(ThreatScore,MATCH(GV28,Rank,0)))))))</f>
        <v>0</v>
      </c>
      <c r="GW29" s="44">
        <f>IF(GT4="-",0,IF(GT4="",0,(IF(GW4=0,0,IF(GW28="-",0,INDEX(ThreatScore,MATCH(GW28,Rank,0)))))))</f>
        <v>0</v>
      </c>
      <c r="GX29" s="44">
        <f>IF(GT4="-",0,IF(GT4="",0,(IF(GX4=0,0,IF(GX28="-",0,INDEX(ThreatScore,MATCH(GX28,Rank,0)))))))</f>
        <v>0</v>
      </c>
      <c r="GY29" s="44">
        <f>IF(GT4="-",0,IF(GT4="",0,(IF(GY4=0,0,IF(GY28="-",0,INDEX(ThreatScore,MATCH(GY28,Rank,0)))))))</f>
        <v>0</v>
      </c>
      <c r="GZ29" s="44">
        <f>IF(GT4="-",0,IF(GT4="",0,(IF(GZ4=0,0,IF(GZ28="-",0,INDEX(ThreatScore,MATCH(GZ28,Rank,0)))))))</f>
        <v>0</v>
      </c>
      <c r="HA29" s="44">
        <f>IF(GT4="-",0,IF(GT4="",0,(IF(HA4=0,0,IF(HA28="-",0,INDEX(ThreatScore,MATCH(HA28,Rank,0)))))))</f>
        <v>0</v>
      </c>
      <c r="HB29" s="44">
        <f>IF(GT4="-",0,IF(GT4="",0,(IF(HB4=0,0,IF(HB28="-",0,INDEX(ThreatScore,MATCH(HB28,Rank,0)))))))</f>
        <v>0</v>
      </c>
      <c r="HC29" s="44">
        <f>IF(GT4="-",0,IF(GT4="",0,(IF(HC4=0,0,IF(HC28="-",0,INDEX(ThreatScore,MATCH(HC28,Rank,0)))))))</f>
        <v>0</v>
      </c>
      <c r="HD29" s="44">
        <f>IF(GT4="-",0,IF(GT4="",0,(IF(HD4=0,0,IF(HD28="-",0,INDEX(ThreatScore,MATCH(HD28,Rank,0)))))))</f>
        <v>0</v>
      </c>
      <c r="HE29" s="44">
        <f>IF(GT4="-",0,IF(GT4="",0,(IF(HE4=0,0,IF(HE28="-",0,INDEX(ThreatScore,MATCH(HE28,Rank,0)))))))</f>
        <v>0</v>
      </c>
      <c r="HF29" s="44">
        <f>IF(GT4="-",0,IF(GT4="",0,(IF(HF4=0,0,IF(HF28="-",0,INDEX(ThreatScore,MATCH(HF28,Rank,0)))))))</f>
        <v>0</v>
      </c>
      <c r="HG29" s="44">
        <f>IF(GT4="-",0,IF(GT4="",0,(IF(HG4=0,0,IF(HG28="-",0,INDEX(ThreatScore,MATCH(HG28,Rank,0)))))))</f>
        <v>0</v>
      </c>
      <c r="HH29" s="44">
        <f>IF(GT4="-",0,IF(GT4="",0,(IF(HH4=0,0,IF(HH28="-",0,INDEX(ThreatScore,MATCH(HH28,Rank,0)))))))</f>
        <v>0</v>
      </c>
      <c r="HI29" s="105">
        <f>IF(GT4="-",0,IF(GT4="",0,(IF(HI4=0,0,IF(HI28="-",0,INDEX(ThreatScore,MATCH(HI28,Rank,0)))))))</f>
        <v>0</v>
      </c>
      <c r="KS29" s="153"/>
    </row>
    <row r="30" spans="1:305" s="53" customFormat="1" hidden="1" x14ac:dyDescent="0.25">
      <c r="A30" s="55" t="str">
        <f>A5</f>
        <v>KEA 3</v>
      </c>
      <c r="D30" s="89"/>
      <c r="S30" s="106"/>
      <c r="V30" s="89"/>
      <c r="AK30" s="106"/>
      <c r="AN30" s="89"/>
      <c r="BC30" s="106"/>
      <c r="BF30" s="89"/>
      <c r="BU30" s="106"/>
      <c r="BX30" s="89"/>
      <c r="CM30" s="106"/>
      <c r="CP30" s="89"/>
      <c r="DE30" s="106"/>
      <c r="DH30" s="89"/>
      <c r="DW30" s="106"/>
      <c r="DZ30" s="89"/>
      <c r="EO30" s="106"/>
      <c r="ER30" s="89"/>
      <c r="FG30" s="106"/>
      <c r="FJ30" s="89"/>
      <c r="FY30" s="106"/>
      <c r="GB30" s="89"/>
      <c r="GQ30" s="106"/>
      <c r="GT30" s="89"/>
      <c r="HI30" s="106"/>
      <c r="KS30" s="154"/>
    </row>
    <row r="31" spans="1:305" hidden="1" x14ac:dyDescent="0.25">
      <c r="A31" s="49" t="s">
        <v>46</v>
      </c>
      <c r="B31">
        <f>IF(B5="Poor",Scoring!$B$9,IF(B5="Fair -",Scoring!$B$8,IF(B5="Fair",Scoring!$B$7,IF(B5="Good -",Scoring!$B$6,IF(B5="Good",Scoring!$B$5,IF(B5="Very Good",Scoring!$B$4,IF(B5="",0)))))))</f>
        <v>0</v>
      </c>
      <c r="C31">
        <f>IF(C5="Poor",Scoring!$B$9,IF(C5="Fair -",Scoring!$B$8,IF(C5="Fair",Scoring!$B$7,IF(C5="Good -",Scoring!$B$6,IF(C5="Good",Scoring!$B$5,IF(C5="Very Good",Scoring!$B$4,IF(C5="",0)))))))</f>
        <v>0</v>
      </c>
      <c r="D31" s="43"/>
      <c r="S31" s="80"/>
      <c r="T31">
        <f>IF(T5="Poor",Scoring!$B$9,IF(T5="Fair -",Scoring!$B$8,IF(T5="Fair",Scoring!$B$7,IF(T5="Good -",Scoring!$B$6,IF(T5="Good",Scoring!$B$5,IF(T5="Very Good",Scoring!$B$4,IF(T5="",0)))))))</f>
        <v>0</v>
      </c>
      <c r="U31">
        <f>IF(U5="Poor",Scoring!$B$9,IF(U5="Fair -",Scoring!$B$8,IF(U5="Fair",Scoring!$B$7,IF(U5="Good -",Scoring!$B$6,IF(U5="Good",Scoring!$B$5,IF(U5="Very Good",Scoring!$B$4,IF(U5="",0)))))))</f>
        <v>0</v>
      </c>
      <c r="V31" s="43"/>
      <c r="AK31" s="80"/>
      <c r="AL31">
        <f>IF(AL5="Poor",Scoring!$B$9,IF(AL5="Fair -",Scoring!$B$8,IF(AL5="Fair",Scoring!$B$7,IF(AL5="Good -",Scoring!$B$6,IF(AL5="Good",Scoring!$B$5,IF(AL5="Very Good",Scoring!$B$4,IF(AL5="",0)))))))</f>
        <v>0</v>
      </c>
      <c r="AM31">
        <f>IF(AM5="Poor",Scoring!$B$9,IF(AM5="Fair -",Scoring!$B$8,IF(AM5="Fair",Scoring!$B$7,IF(AM5="Good -",Scoring!$B$6,IF(AM5="Good",Scoring!$B$5,IF(AM5="Very Good",Scoring!$B$4,IF(AM5="",0)))))))</f>
        <v>0</v>
      </c>
      <c r="AN31" s="43"/>
      <c r="BC31" s="80"/>
      <c r="BD31">
        <f>IF(BD5="Poor",Scoring!$B$9,IF(BD5="Fair -",Scoring!$B$8,IF(BD5="Fair",Scoring!$B$7,IF(BD5="Good -",Scoring!$B$6,IF(BD5="Good",Scoring!$B$5,IF(BD5="Very Good",Scoring!$B$4,IF(BD5="",0)))))))</f>
        <v>0</v>
      </c>
      <c r="BE31">
        <f>IF(BE5="Poor",Scoring!$B$9,IF(BE5="Fair -",Scoring!$B$8,IF(BE5="Fair",Scoring!$B$7,IF(BE5="Good -",Scoring!$B$6,IF(BE5="Good",Scoring!$B$5,IF(BE5="Very Good",Scoring!$B$4,IF(BE5="",0)))))))</f>
        <v>0</v>
      </c>
      <c r="BF31" s="43"/>
      <c r="BU31" s="80"/>
      <c r="BV31">
        <f>IF(BV5="Poor",Scoring!$B$9,IF(BV5="Fair -",Scoring!$B$8,IF(BV5="Fair",Scoring!$B$7,IF(BV5="Good -",Scoring!$B$6,IF(BV5="Good",Scoring!$B$5,IF(BV5="Very Good",Scoring!$B$4,IF(BV5="",0)))))))</f>
        <v>0</v>
      </c>
      <c r="BW31">
        <f>IF(BW5="Poor",Scoring!$B$9,IF(BW5="Fair -",Scoring!$B$8,IF(BW5="Fair",Scoring!$B$7,IF(BW5="Good -",Scoring!$B$6,IF(BW5="Good",Scoring!$B$5,IF(BW5="Very Good",Scoring!$B$4,IF(BW5="",0)))))))</f>
        <v>0</v>
      </c>
      <c r="BX31" s="43"/>
      <c r="CM31" s="80"/>
      <c r="CN31">
        <f>IF(CN5="Poor",Scoring!$B$9,IF(CN5="Fair -",Scoring!$B$8,IF(CN5="Fair",Scoring!$B$7,IF(CN5="Good -",Scoring!$B$6,IF(CN5="Good",Scoring!$B$5,IF(CN5="Very Good",Scoring!$B$4,IF(CN5="",0)))))))</f>
        <v>0</v>
      </c>
      <c r="CO31">
        <f>IF(CO5="Poor",Scoring!$B$9,IF(CO5="Fair -",Scoring!$B$8,IF(CO5="Fair",Scoring!$B$7,IF(CO5="Good -",Scoring!$B$6,IF(CO5="Good",Scoring!$B$5,IF(CO5="Very Good",Scoring!$B$4,IF(CO5="",0)))))))</f>
        <v>0</v>
      </c>
      <c r="CP31" s="43"/>
      <c r="DE31" s="80"/>
      <c r="DF31">
        <f>IF(DF5="Poor",Scoring!$B$9,IF(DF5="Fair -",Scoring!$B$8,IF(DF5="Fair",Scoring!$B$7,IF(DF5="Good -",Scoring!$B$6,IF(DF5="Good",Scoring!$B$5,IF(DF5="Very Good",Scoring!$B$4,IF(DF5="",0)))))))</f>
        <v>0</v>
      </c>
      <c r="DG31">
        <f>IF(DG5="Poor",Scoring!$B$9,IF(DG5="Fair -",Scoring!$B$8,IF(DG5="Fair",Scoring!$B$7,IF(DG5="Good -",Scoring!$B$6,IF(DG5="Good",Scoring!$B$5,IF(DG5="Very Good",Scoring!$B$4,IF(DG5="",0)))))))</f>
        <v>0</v>
      </c>
      <c r="DH31" s="43"/>
      <c r="DW31" s="80"/>
      <c r="DX31">
        <f>IF(DX5="Poor",Scoring!$B$9,IF(DX5="Fair -",Scoring!$B$8,IF(DX5="Fair",Scoring!$B$7,IF(DX5="Good -",Scoring!$B$6,IF(DX5="Good",Scoring!$B$5,IF(DX5="Very Good",Scoring!$B$4,IF(DX5="",0)))))))</f>
        <v>0</v>
      </c>
      <c r="DY31">
        <f>IF(DY5="Poor",Scoring!$B$9,IF(DY5="Fair -",Scoring!$B$8,IF(DY5="Fair",Scoring!$B$7,IF(DY5="Good -",Scoring!$B$6,IF(DY5="Good",Scoring!$B$5,IF(DY5="Very Good",Scoring!$B$4,IF(DY5="",0)))))))</f>
        <v>0</v>
      </c>
      <c r="DZ31" s="43"/>
      <c r="EO31" s="80"/>
      <c r="EP31">
        <f>IF(EP5="Poor",Scoring!$B$9,IF(EP5="Fair -",Scoring!$B$8,IF(EP5="Fair",Scoring!$B$7,IF(EP5="Good -",Scoring!$B$6,IF(EP5="Good",Scoring!$B$5,IF(EP5="Very Good",Scoring!$B$4,IF(EP5="",0)))))))</f>
        <v>0</v>
      </c>
      <c r="EQ31">
        <f>IF(EQ5="Poor",Scoring!$B$9,IF(EQ5="Fair -",Scoring!$B$8,IF(EQ5="Fair",Scoring!$B$7,IF(EQ5="Good -",Scoring!$B$6,IF(EQ5="Good",Scoring!$B$5,IF(EQ5="Very Good",Scoring!$B$4,IF(EQ5="",0)))))))</f>
        <v>0</v>
      </c>
      <c r="ER31" s="43"/>
      <c r="FG31" s="80"/>
      <c r="FH31">
        <f>IF(FH5="Poor",Scoring!$B$9,IF(FH5="Fair -",Scoring!$B$8,IF(FH5="Fair",Scoring!$B$7,IF(FH5="Good -",Scoring!$B$6,IF(FH5="Good",Scoring!$B$5,IF(FH5="Very Good",Scoring!$B$4,IF(FH5="",0)))))))</f>
        <v>0</v>
      </c>
      <c r="FI31">
        <f>IF(FI5="Poor",Scoring!$B$9,IF(FI5="Fair -",Scoring!$B$8,IF(FI5="Fair",Scoring!$B$7,IF(FI5="Good -",Scoring!$B$6,IF(FI5="Good",Scoring!$B$5,IF(FI5="Very Good",Scoring!$B$4,IF(FI5="",0)))))))</f>
        <v>0</v>
      </c>
      <c r="FJ31" s="43"/>
      <c r="FY31" s="80"/>
      <c r="FZ31">
        <f>IF(FZ5="Poor",Scoring!$B$9,IF(FZ5="Fair -",Scoring!$B$8,IF(FZ5="Fair",Scoring!$B$7,IF(FZ5="Good -",Scoring!$B$6,IF(FZ5="Good",Scoring!$B$5,IF(FZ5="Very Good",Scoring!$B$4,IF(FZ5="",0)))))))</f>
        <v>0</v>
      </c>
      <c r="GA31">
        <f>IF(GA5="Poor",Scoring!$B$9,IF(GA5="Fair -",Scoring!$B$8,IF(GA5="Fair",Scoring!$B$7,IF(GA5="Good -",Scoring!$B$6,IF(GA5="Good",Scoring!$B$5,IF(GA5="Very Good",Scoring!$B$4,IF(GA5="",0)))))))</f>
        <v>0</v>
      </c>
      <c r="GB31" s="43"/>
      <c r="GQ31" s="80"/>
      <c r="GR31">
        <f>IF(GR5="Poor",Scoring!$B$9,IF(GR5="Fair -",Scoring!$B$8,IF(GR5="Fair",Scoring!$B$7,IF(GR5="Good -",Scoring!$B$6,IF(GR5="Good",Scoring!$B$5,IF(GR5="Very Good",Scoring!$B$4,IF(GR5="",0)))))))</f>
        <v>0</v>
      </c>
      <c r="GS31">
        <f>IF(GS5="Poor",Scoring!$B$9,IF(GS5="Fair -",Scoring!$B$8,IF(GS5="Fair",Scoring!$B$7,IF(GS5="Good -",Scoring!$B$6,IF(GS5="Good",Scoring!$B$5,IF(GS5="Very Good",Scoring!$B$4,IF(GS5="",0)))))))</f>
        <v>0</v>
      </c>
      <c r="GT31" s="43"/>
      <c r="HI31" s="80"/>
    </row>
    <row r="32" spans="1:305" s="13" customFormat="1" ht="12" hidden="1" x14ac:dyDescent="0.2">
      <c r="A32" s="13" t="s">
        <v>26</v>
      </c>
      <c r="B32" s="13">
        <f>IF(B5="Poor",Scoring!$C$9,IF(B5="Fair -",Scoring!$C$8,IF(B5="Fair",Scoring!$C$7,IF(B5="Good -",Scoring!$C$6,IF(B5="Good",Scoring!$C$5,IF(B5="Very Good",Scoring!$C$4,IF(B5="",0)))))))</f>
        <v>0</v>
      </c>
      <c r="C32" s="13">
        <f>IF(C5="Poor",Scoring!$C$9,IF(C5="Fair -",Scoring!$C$8,IF(C5="Fair",Scoring!$C$7,IF(C5="Good -",Scoring!$C$6,IF(C5="Good",Scoring!$C$5,IF(C5="Very Good",Scoring!$C$4,IF(C5="",0)))))))</f>
        <v>0</v>
      </c>
      <c r="D32" s="87"/>
      <c r="S32" s="102"/>
      <c r="T32" s="13">
        <f>IF(T5="Poor",Scoring!$C$9,IF(T5="Fair -",Scoring!$C$8,IF(T5="Fair",Scoring!$C$7,IF(T5="Good -",Scoring!$C$6,IF(T5="Good",Scoring!$C$5,IF(T5="Very Good",Scoring!$C$4,IF(T5="",0)))))))</f>
        <v>0</v>
      </c>
      <c r="U32" s="13">
        <f>IF(U5="Poor",Scoring!$C$9,IF(U5="Fair -",Scoring!$C$8,IF(U5="Fair",Scoring!$C$7,IF(U5="Good -",Scoring!$C$6,IF(U5="Good",Scoring!$C$5,IF(U5="Very Good",Scoring!$C$4,IF(U5="",0)))))))</f>
        <v>0</v>
      </c>
      <c r="V32" s="87"/>
      <c r="AK32" s="102"/>
      <c r="AL32" s="13">
        <f>IF(AL5="Poor",Scoring!$C$9,IF(AL5="Fair -",Scoring!$C$8,IF(AL5="Fair",Scoring!$C$7,IF(AL5="Good -",Scoring!$C$6,IF(AL5="Good",Scoring!$C$5,IF(AL5="Very Good",Scoring!$C$4,IF(AL5="",0)))))))</f>
        <v>0</v>
      </c>
      <c r="AM32" s="13">
        <f>IF(AM5="Poor",Scoring!$C$9,IF(AM5="Fair -",Scoring!$C$8,IF(AM5="Fair",Scoring!$C$7,IF(AM5="Good -",Scoring!$C$6,IF(AM5="Good",Scoring!$C$5,IF(AM5="Very Good",Scoring!$C$4,IF(AM5="",0)))))))</f>
        <v>0</v>
      </c>
      <c r="AN32" s="87"/>
      <c r="BC32" s="102"/>
      <c r="BD32" s="13">
        <f>IF(BD5="Poor",Scoring!$C$9,IF(BD5="Fair -",Scoring!$C$8,IF(BD5="Fair",Scoring!$C$7,IF(BD5="Good -",Scoring!$C$6,IF(BD5="Good",Scoring!$C$5,IF(BD5="Very Good",Scoring!$C$4,IF(BD5="",0)))))))</f>
        <v>0</v>
      </c>
      <c r="BE32" s="13">
        <f>IF(BE5="Poor",Scoring!$C$9,IF(BE5="Fair -",Scoring!$C$8,IF(BE5="Fair",Scoring!$C$7,IF(BE5="Good -",Scoring!$C$6,IF(BE5="Good",Scoring!$C$5,IF(BE5="Very Good",Scoring!$C$4,IF(BE5="",0)))))))</f>
        <v>0</v>
      </c>
      <c r="BF32" s="87"/>
      <c r="BU32" s="102"/>
      <c r="BV32" s="13">
        <f>IF(BV5="Poor",Scoring!$C$9,IF(BV5="Fair -",Scoring!$C$8,IF(BV5="Fair",Scoring!$C$7,IF(BV5="Good -",Scoring!$C$6,IF(BV5="Good",Scoring!$C$5,IF(BV5="Very Good",Scoring!$C$4,IF(BV5="",0)))))))</f>
        <v>0</v>
      </c>
      <c r="BW32" s="13">
        <f>IF(BW5="Poor",Scoring!$C$9,IF(BW5="Fair -",Scoring!$C$8,IF(BW5="Fair",Scoring!$C$7,IF(BW5="Good -",Scoring!$C$6,IF(BW5="Good",Scoring!$C$5,IF(BW5="Very Good",Scoring!$C$4,IF(BW5="",0)))))))</f>
        <v>0</v>
      </c>
      <c r="BX32" s="87"/>
      <c r="CM32" s="102"/>
      <c r="CN32" s="13">
        <f>IF(CN5="Poor",Scoring!$C$9,IF(CN5="Fair -",Scoring!$C$8,IF(CN5="Fair",Scoring!$C$7,IF(CN5="Good -",Scoring!$C$6,IF(CN5="Good",Scoring!$C$5,IF(CN5="Very Good",Scoring!$C$4,IF(CN5="",0)))))))</f>
        <v>0</v>
      </c>
      <c r="CO32" s="13">
        <f>IF(CO5="Poor",Scoring!$C$9,IF(CO5="Fair -",Scoring!$C$8,IF(CO5="Fair",Scoring!$C$7,IF(CO5="Good -",Scoring!$C$6,IF(CO5="Good",Scoring!$C$5,IF(CO5="Very Good",Scoring!$C$4,IF(CO5="",0)))))))</f>
        <v>0</v>
      </c>
      <c r="CP32" s="87"/>
      <c r="DE32" s="102"/>
      <c r="DF32" s="13">
        <f>IF(DF5="Poor",Scoring!$C$9,IF(DF5="Fair -",Scoring!$C$8,IF(DF5="Fair",Scoring!$C$7,IF(DF5="Good -",Scoring!$C$6,IF(DF5="Good",Scoring!$C$5,IF(DF5="Very Good",Scoring!$C$4,IF(DF5="",0)))))))</f>
        <v>0</v>
      </c>
      <c r="DG32" s="13">
        <f>IF(DG5="Poor",Scoring!$C$9,IF(DG5="Fair -",Scoring!$C$8,IF(DG5="Fair",Scoring!$C$7,IF(DG5="Good -",Scoring!$C$6,IF(DG5="Good",Scoring!$C$5,IF(DG5="Very Good",Scoring!$C$4,IF(DG5="",0)))))))</f>
        <v>0</v>
      </c>
      <c r="DH32" s="87"/>
      <c r="DW32" s="102"/>
      <c r="DX32" s="13">
        <f>IF(DX5="Poor",Scoring!$C$9,IF(DX5="Fair -",Scoring!$C$8,IF(DX5="Fair",Scoring!$C$7,IF(DX5="Good -",Scoring!$C$6,IF(DX5="Good",Scoring!$C$5,IF(DX5="Very Good",Scoring!$C$4,IF(DX5="",0)))))))</f>
        <v>0</v>
      </c>
      <c r="DY32" s="13">
        <f>IF(DY5="Poor",Scoring!$C$9,IF(DY5="Fair -",Scoring!$C$8,IF(DY5="Fair",Scoring!$C$7,IF(DY5="Good -",Scoring!$C$6,IF(DY5="Good",Scoring!$C$5,IF(DY5="Very Good",Scoring!$C$4,IF(DY5="",0)))))))</f>
        <v>0</v>
      </c>
      <c r="DZ32" s="87"/>
      <c r="EO32" s="102"/>
      <c r="EP32" s="13">
        <f>IF(EP5="Poor",Scoring!$C$9,IF(EP5="Fair -",Scoring!$C$8,IF(EP5="Fair",Scoring!$C$7,IF(EP5="Good -",Scoring!$C$6,IF(EP5="Good",Scoring!$C$5,IF(EP5="Very Good",Scoring!$C$4,IF(EP5="",0)))))))</f>
        <v>0</v>
      </c>
      <c r="EQ32" s="13">
        <f>IF(EQ5="Poor",Scoring!$C$9,IF(EQ5="Fair -",Scoring!$C$8,IF(EQ5="Fair",Scoring!$C$7,IF(EQ5="Good -",Scoring!$C$6,IF(EQ5="Good",Scoring!$C$5,IF(EQ5="Very Good",Scoring!$C$4,IF(EQ5="",0)))))))</f>
        <v>0</v>
      </c>
      <c r="ER32" s="87"/>
      <c r="FG32" s="102"/>
      <c r="FH32" s="13">
        <f>IF(FH5="Poor",Scoring!$C$9,IF(FH5="Fair -",Scoring!$C$8,IF(FH5="Fair",Scoring!$C$7,IF(FH5="Good -",Scoring!$C$6,IF(FH5="Good",Scoring!$C$5,IF(FH5="Very Good",Scoring!$C$4,IF(FH5="",0)))))))</f>
        <v>0</v>
      </c>
      <c r="FI32" s="13">
        <f>IF(FI5="Poor",Scoring!$C$9,IF(FI5="Fair -",Scoring!$C$8,IF(FI5="Fair",Scoring!$C$7,IF(FI5="Good -",Scoring!$C$6,IF(FI5="Good",Scoring!$C$5,IF(FI5="Very Good",Scoring!$C$4,IF(FI5="",0)))))))</f>
        <v>0</v>
      </c>
      <c r="FJ32" s="87"/>
      <c r="FY32" s="102"/>
      <c r="FZ32" s="13">
        <f>IF(FZ5="Poor",Scoring!$C$9,IF(FZ5="Fair -",Scoring!$C$8,IF(FZ5="Fair",Scoring!$C$7,IF(FZ5="Good -",Scoring!$C$6,IF(FZ5="Good",Scoring!$C$5,IF(FZ5="Very Good",Scoring!$C$4,IF(FZ5="",0)))))))</f>
        <v>0</v>
      </c>
      <c r="GA32" s="13">
        <f>IF(GA5="Poor",Scoring!$C$9,IF(GA5="Fair -",Scoring!$C$8,IF(GA5="Fair",Scoring!$C$7,IF(GA5="Good -",Scoring!$C$6,IF(GA5="Good",Scoring!$C$5,IF(GA5="Very Good",Scoring!$C$4,IF(GA5="",0)))))))</f>
        <v>0</v>
      </c>
      <c r="GB32" s="87"/>
      <c r="GQ32" s="102"/>
      <c r="GR32" s="13">
        <f>IF(GR5="Poor",Scoring!$C$9,IF(GR5="Fair -",Scoring!$C$8,IF(GR5="Fair",Scoring!$C$7,IF(GR5="Good -",Scoring!$C$6,IF(GR5="Good",Scoring!$C$5,IF(GR5="Very Good",Scoring!$C$4,IF(GR5="",0)))))))</f>
        <v>0</v>
      </c>
      <c r="GS32" s="13">
        <f>IF(GS5="Poor",Scoring!$C$9,IF(GS5="Fair -",Scoring!$C$8,IF(GS5="Fair",Scoring!$C$7,IF(GS5="Good -",Scoring!$C$6,IF(GS5="Good",Scoring!$C$5,IF(GS5="Very Good",Scoring!$C$4,IF(GS5="",0)))))))</f>
        <v>0</v>
      </c>
      <c r="GT32" s="87"/>
      <c r="HI32" s="102"/>
      <c r="KS32" s="152"/>
    </row>
    <row r="33" spans="1:305" s="14" customFormat="1" hidden="1" x14ac:dyDescent="0.25">
      <c r="A33" s="14" t="s">
        <v>47</v>
      </c>
      <c r="B33" s="14">
        <f>B31*B32</f>
        <v>0</v>
      </c>
      <c r="C33" s="14">
        <f>C31*C32</f>
        <v>0</v>
      </c>
      <c r="D33" s="88"/>
      <c r="S33" s="103"/>
      <c r="T33" s="14">
        <f>T31*T32</f>
        <v>0</v>
      </c>
      <c r="U33" s="14">
        <f>U31*U32</f>
        <v>0</v>
      </c>
      <c r="V33" s="88"/>
      <c r="AK33" s="103"/>
      <c r="AL33" s="14">
        <f>AL31*AL32</f>
        <v>0</v>
      </c>
      <c r="AM33" s="14">
        <f>AM31*AM32</f>
        <v>0</v>
      </c>
      <c r="AN33" s="88"/>
      <c r="BC33" s="103"/>
      <c r="BD33" s="14">
        <f>BD31*BD32</f>
        <v>0</v>
      </c>
      <c r="BE33" s="14">
        <f>BE31*BE32</f>
        <v>0</v>
      </c>
      <c r="BF33" s="88"/>
      <c r="BU33" s="103"/>
      <c r="BV33" s="14">
        <f>BV31*BV32</f>
        <v>0</v>
      </c>
      <c r="BW33" s="14">
        <f>BW31*BW32</f>
        <v>0</v>
      </c>
      <c r="BX33" s="88"/>
      <c r="CM33" s="103"/>
      <c r="CN33" s="14">
        <f>CN31*CN32</f>
        <v>0</v>
      </c>
      <c r="CO33" s="14">
        <f>CO31*CO32</f>
        <v>0</v>
      </c>
      <c r="CP33" s="88"/>
      <c r="DE33" s="103"/>
      <c r="DF33" s="14">
        <f>DF31*DF32</f>
        <v>0</v>
      </c>
      <c r="DG33" s="14">
        <f>DG31*DG32</f>
        <v>0</v>
      </c>
      <c r="DH33" s="88"/>
      <c r="DW33" s="103"/>
      <c r="DX33" s="14">
        <f>DX31*DX32</f>
        <v>0</v>
      </c>
      <c r="DY33" s="14">
        <f>DY31*DY32</f>
        <v>0</v>
      </c>
      <c r="DZ33" s="88"/>
      <c r="EO33" s="103"/>
      <c r="EP33" s="14">
        <f>EP31*EP32</f>
        <v>0</v>
      </c>
      <c r="EQ33" s="14">
        <f>EQ31*EQ32</f>
        <v>0</v>
      </c>
      <c r="ER33" s="88"/>
      <c r="FG33" s="103"/>
      <c r="FH33" s="14">
        <f>FH31*FH32</f>
        <v>0</v>
      </c>
      <c r="FI33" s="14">
        <f>FI31*FI32</f>
        <v>0</v>
      </c>
      <c r="FJ33" s="88"/>
      <c r="FY33" s="103"/>
      <c r="FZ33" s="14">
        <f>FZ31*FZ32</f>
        <v>0</v>
      </c>
      <c r="GA33" s="14">
        <f>GA31*GA32</f>
        <v>0</v>
      </c>
      <c r="GB33" s="88"/>
      <c r="GQ33" s="103"/>
      <c r="GR33" s="14">
        <f>GR31*GR32</f>
        <v>0</v>
      </c>
      <c r="GS33" s="14">
        <f>GS31*GS32</f>
        <v>0</v>
      </c>
      <c r="GT33" s="88"/>
      <c r="HI33" s="103"/>
      <c r="KS33" s="153"/>
    </row>
    <row r="34" spans="1:305" s="14" customFormat="1" hidden="1" x14ac:dyDescent="0.25">
      <c r="A34" s="44" t="s">
        <v>48</v>
      </c>
      <c r="D34" s="88"/>
      <c r="E34" s="67" t="str">
        <f>IF(D5="","",IF(D5="-","",IF(E5=0,"",INDEX(ThreatRankMatrix,MATCH(D5,Rank,0),MATCH(E5,Rank,0)))))</f>
        <v/>
      </c>
      <c r="F34" s="67" t="str">
        <f>IF(D5="","",IF(D5="-","",IF(F5=0,"",INDEX(ThreatRankMatrix,MATCH(D5,Rank,0),MATCH(F5,Rank,0)))))</f>
        <v/>
      </c>
      <c r="G34" s="67" t="str">
        <f>IF(D5="","",IF(D5="-","",IF(G5=0,"",INDEX(ThreatRankMatrix,MATCH(D5,Rank,0),MATCH(G5,Rank,0)))))</f>
        <v/>
      </c>
      <c r="H34" s="67" t="str">
        <f>IF(D5="","",IF(D5="-","",IF(H5=0,"",INDEX(ThreatRankMatrix,MATCH(D5,Rank,0),MATCH(H5,Rank,0)))))</f>
        <v/>
      </c>
      <c r="I34" s="67" t="str">
        <f>IF(D5="","",IF(D5="-","",IF(I5=0,"",INDEX(ThreatRankMatrix,MATCH(D5,Rank,0),MATCH(I5,Rank,0)))))</f>
        <v/>
      </c>
      <c r="J34" s="67" t="str">
        <f>IF(D5="","",IF(D5="-","",IF(J5=0,"",INDEX(ThreatRankMatrix,MATCH(D5,Rank,0),MATCH(J5,Rank,0)))))</f>
        <v/>
      </c>
      <c r="K34" s="67" t="str">
        <f>IF(D5="","",IF(D5="-","",IF(K5=0,"",INDEX(ThreatRankMatrix,MATCH(D5,Rank,0),MATCH(K5,Rank,0)))))</f>
        <v/>
      </c>
      <c r="L34" s="67" t="str">
        <f>IF(D5="","",IF(D5="-","",IF(L5=0,"",INDEX(ThreatRankMatrix,MATCH(D5,Rank,0),MATCH(L5,Rank,0)))))</f>
        <v/>
      </c>
      <c r="M34" s="67" t="str">
        <f>IF(D5="","",IF(D5="-","",IF(M5=0,"",INDEX(ThreatRankMatrix,MATCH(D5,Rank,0),MATCH(M5,Rank,0)))))</f>
        <v/>
      </c>
      <c r="N34" s="67" t="str">
        <f>IF(D5="","",IF(D5="-","",IF(N5=0,"",INDEX(ThreatRankMatrix,MATCH(D5,Rank,0),MATCH(N5,Rank,0)))))</f>
        <v/>
      </c>
      <c r="O34" s="67" t="str">
        <f>IF(D5="","",IF(D5="-","",IF(O5=0,"",INDEX(ThreatRankMatrix,MATCH(D5,Rank,0),MATCH(O5,Rank,0)))))</f>
        <v/>
      </c>
      <c r="P34" s="67" t="str">
        <f>IF(D5="","",IF(D5="-","",IF(P5=0,"",INDEX(ThreatRankMatrix,MATCH(D5,Rank,0),MATCH(P5,Rank,0)))))</f>
        <v/>
      </c>
      <c r="Q34" s="67" t="str">
        <f>IF(D5="","",IF(D5="-","",IF(Q5=0,"",INDEX(ThreatRankMatrix,MATCH(D5,Rank,0),MATCH(Q5,Rank,0)))))</f>
        <v/>
      </c>
      <c r="R34" s="67" t="str">
        <f>IF(D5="","",IF(D5="-","",IF(R5=0,"",INDEX(ThreatRankMatrix,MATCH(D5,Rank,0),MATCH(R5,Rank,0)))))</f>
        <v/>
      </c>
      <c r="S34" s="104" t="str">
        <f>IF(D5="","",IF(D5="-","",IF(S5=0,"",INDEX(ThreatRankMatrix,MATCH(D5,Rank,0),MATCH(S5,Rank,0)))))</f>
        <v/>
      </c>
      <c r="V34" s="88"/>
      <c r="W34" s="67" t="str">
        <f>IF(V5="","",IF(V5="-","",IF(W5=0,"",INDEX(ThreatRankMatrix,MATCH(V5,Rank,0),MATCH(W5,Rank,0)))))</f>
        <v/>
      </c>
      <c r="X34" s="67" t="str">
        <f>IF(V5="","",IF(V5="-","",IF(X5=0,"",INDEX(ThreatRankMatrix,MATCH(V5,Rank,0),MATCH(X5,Rank,0)))))</f>
        <v/>
      </c>
      <c r="Y34" s="67" t="str">
        <f>IF(V5="","",IF(V5="-","",IF(Y5=0,"",INDEX(ThreatRankMatrix,MATCH(V5,Rank,0),MATCH(Y5,Rank,0)))))</f>
        <v/>
      </c>
      <c r="Z34" s="67" t="str">
        <f>IF(V5="","",IF(V5="-","",IF(Z5=0,"",INDEX(ThreatRankMatrix,MATCH(V5,Rank,0),MATCH(Z5,Rank,0)))))</f>
        <v/>
      </c>
      <c r="AA34" s="67" t="str">
        <f>IF(V5="","",IF(V5="-","",IF(AA5=0,"",INDEX(ThreatRankMatrix,MATCH(V5,Rank,0),MATCH(AA5,Rank,0)))))</f>
        <v/>
      </c>
      <c r="AB34" s="67" t="str">
        <f>IF(V5="","",IF(V5="-","",IF(AB5=0,"",INDEX(ThreatRankMatrix,MATCH(V5,Rank,0),MATCH(AB5,Rank,0)))))</f>
        <v/>
      </c>
      <c r="AC34" s="67" t="str">
        <f>IF(V5="","",IF(V5="-","",IF(AC5=0,"",INDEX(ThreatRankMatrix,MATCH(V5,Rank,0),MATCH(AC5,Rank,0)))))</f>
        <v/>
      </c>
      <c r="AD34" s="67" t="str">
        <f>IF(V5="","",IF(V5="-","",IF(AD5=0,"",INDEX(ThreatRankMatrix,MATCH(V5,Rank,0),MATCH(AD5,Rank,0)))))</f>
        <v/>
      </c>
      <c r="AE34" s="67" t="str">
        <f>IF(V5="","",IF(V5="-","",IF(AE5=0,"",INDEX(ThreatRankMatrix,MATCH(V5,Rank,0),MATCH(AE5,Rank,0)))))</f>
        <v/>
      </c>
      <c r="AF34" s="67" t="str">
        <f>IF(V5="","",IF(V5="-","",IF(AF5=0,"",INDEX(ThreatRankMatrix,MATCH(V5,Rank,0),MATCH(AF5,Rank,0)))))</f>
        <v/>
      </c>
      <c r="AG34" s="67" t="str">
        <f>IF(V5="","",IF(V5="-","",IF(AG5=0,"",INDEX(ThreatRankMatrix,MATCH(V5,Rank,0),MATCH(AG5,Rank,0)))))</f>
        <v/>
      </c>
      <c r="AH34" s="67" t="str">
        <f>IF(V5="","",IF(V5="-","",IF(AH5=0,"",INDEX(ThreatRankMatrix,MATCH(V5,Rank,0),MATCH(AH5,Rank,0)))))</f>
        <v/>
      </c>
      <c r="AI34" s="67" t="str">
        <f>IF(V5="","",IF(V5="-","",IF(AI5=0,"",INDEX(ThreatRankMatrix,MATCH(V5,Rank,0),MATCH(AI5,Rank,0)))))</f>
        <v/>
      </c>
      <c r="AJ34" s="67" t="str">
        <f>IF(V5="","",IF(V5="-","",IF(AJ5=0,"",INDEX(ThreatRankMatrix,MATCH(V5,Rank,0),MATCH(AJ5,Rank,0)))))</f>
        <v/>
      </c>
      <c r="AK34" s="104" t="str">
        <f>IF(V5="","",IF(V5="-","",IF(AK5=0,"",INDEX(ThreatRankMatrix,MATCH(V5,Rank,0),MATCH(AK5,Rank,0)))))</f>
        <v/>
      </c>
      <c r="AN34" s="88"/>
      <c r="AO34" s="67" t="str">
        <f>IF(AN5="","",IF(AN5="-","",IF(AO5=0,"",INDEX(ThreatRankMatrix,MATCH(AN5,Rank,0),MATCH(AO5,Rank,0)))))</f>
        <v/>
      </c>
      <c r="AP34" s="67" t="str">
        <f>IF(AN5="","",IF(AN5="-","",IF(AP5=0,"",INDEX(ThreatRankMatrix,MATCH(AN5,Rank,0),MATCH(AP5,Rank,0)))))</f>
        <v/>
      </c>
      <c r="AQ34" s="67" t="str">
        <f>IF(AN5="","",IF(AN5="-","",IF(AQ5=0,"",INDEX(ThreatRankMatrix,MATCH(AN5,Rank,0),MATCH(AQ5,Rank,0)))))</f>
        <v/>
      </c>
      <c r="AR34" s="67" t="str">
        <f>IF(AN5="","",IF(AN5="-","",IF(AR5=0,"",INDEX(ThreatRankMatrix,MATCH(AN5,Rank,0),MATCH(AR5,Rank,0)))))</f>
        <v/>
      </c>
      <c r="AS34" s="67" t="str">
        <f>IF(AN5="","",IF(AN5="-","",IF(AS5=0,"",INDEX(ThreatRankMatrix,MATCH(AN5,Rank,0),MATCH(AS5,Rank,0)))))</f>
        <v/>
      </c>
      <c r="AT34" s="67" t="str">
        <f>IF(AN5="","",IF(AN5="-","",IF(AT5=0,"",INDEX(ThreatRankMatrix,MATCH(AN5,Rank,0),MATCH(AT5,Rank,0)))))</f>
        <v/>
      </c>
      <c r="AU34" s="67" t="str">
        <f>IF(AN5="","",IF(AN5="-","",IF(AU5=0,"",INDEX(ThreatRankMatrix,MATCH(AN5,Rank,0),MATCH(AU5,Rank,0)))))</f>
        <v/>
      </c>
      <c r="AV34" s="67" t="str">
        <f>IF(AN5="","",IF(AN5="-","",IF(AV5=0,"",INDEX(ThreatRankMatrix,MATCH(AN5,Rank,0),MATCH(AV5,Rank,0)))))</f>
        <v/>
      </c>
      <c r="AW34" s="67" t="str">
        <f>IF(AN5="","",IF(AN5="-","",IF(AW5=0,"",INDEX(ThreatRankMatrix,MATCH(AN5,Rank,0),MATCH(AW5,Rank,0)))))</f>
        <v/>
      </c>
      <c r="AX34" s="67" t="str">
        <f>IF(AN5="","",IF(AN5="-","",IF(AX5=0,"",INDEX(ThreatRankMatrix,MATCH(AN5,Rank,0),MATCH(AX5,Rank,0)))))</f>
        <v/>
      </c>
      <c r="AY34" s="67" t="str">
        <f>IF(AN5="","",IF(AN5="-","",IF(AY5=0,"",INDEX(ThreatRankMatrix,MATCH(AN5,Rank,0),MATCH(AY5,Rank,0)))))</f>
        <v/>
      </c>
      <c r="AZ34" s="67" t="str">
        <f>IF(AN5="","",IF(AN5="-","",IF(AZ5=0,"",INDEX(ThreatRankMatrix,MATCH(AN5,Rank,0),MATCH(AZ5,Rank,0)))))</f>
        <v/>
      </c>
      <c r="BA34" s="67" t="str">
        <f>IF(AN5="","",IF(AN5="-","",IF(BA5=0,"",INDEX(ThreatRankMatrix,MATCH(AN5,Rank,0),MATCH(BA5,Rank,0)))))</f>
        <v/>
      </c>
      <c r="BB34" s="67" t="str">
        <f>IF(AN5="","",IF(AN5="-","",IF(BB5=0,"",INDEX(ThreatRankMatrix,MATCH(AN5,Rank,0),MATCH(BB5,Rank,0)))))</f>
        <v/>
      </c>
      <c r="BC34" s="104" t="str">
        <f>IF(AN5="","",IF(AN5="-","",IF(BC5=0,"",INDEX(ThreatRankMatrix,MATCH(AN5,Rank,0),MATCH(BC5,Rank,0)))))</f>
        <v/>
      </c>
      <c r="BF34" s="88"/>
      <c r="BG34" s="67" t="str">
        <f>IF(BF5="","",IF(BF5="-","",IF(BG5=0,"",INDEX(ThreatRankMatrix,MATCH(BF5,Rank,0),MATCH(BG5,Rank,0)))))</f>
        <v/>
      </c>
      <c r="BH34" s="67" t="str">
        <f>IF(BF5="","",IF(BF5="-","",IF(BH5=0,"",INDEX(ThreatRankMatrix,MATCH(BF5,Rank,0),MATCH(BH5,Rank,0)))))</f>
        <v/>
      </c>
      <c r="BI34" s="67" t="str">
        <f>IF(BF5="","",IF(BF5="-","",IF(BI5=0,"",INDEX(ThreatRankMatrix,MATCH(BF5,Rank,0),MATCH(BI5,Rank,0)))))</f>
        <v/>
      </c>
      <c r="BJ34" s="67" t="str">
        <f>IF(BF5="","",IF(BF5="-","",IF(BJ5=0,"",INDEX(ThreatRankMatrix,MATCH(BF5,Rank,0),MATCH(BJ5,Rank,0)))))</f>
        <v/>
      </c>
      <c r="BK34" s="67" t="str">
        <f>IF(BF5="","",IF(BF5="-","",IF(BK5=0,"",INDEX(ThreatRankMatrix,MATCH(BF5,Rank,0),MATCH(BK5,Rank,0)))))</f>
        <v/>
      </c>
      <c r="BL34" s="67" t="str">
        <f>IF(BF5="","",IF(BF5="-","",IF(BL5=0,"",INDEX(ThreatRankMatrix,MATCH(BF5,Rank,0),MATCH(BL5,Rank,0)))))</f>
        <v/>
      </c>
      <c r="BM34" s="67" t="str">
        <f>IF(BF5="","",IF(BF5="-","",IF(BM5=0,"",INDEX(ThreatRankMatrix,MATCH(BF5,Rank,0),MATCH(BM5,Rank,0)))))</f>
        <v/>
      </c>
      <c r="BN34" s="67" t="str">
        <f>IF(BF5="","",IF(BF5="-","",IF(BN5=0,"",INDEX(ThreatRankMatrix,MATCH(BF5,Rank,0),MATCH(BN5,Rank,0)))))</f>
        <v/>
      </c>
      <c r="BO34" s="67" t="str">
        <f>IF(BF5="","",IF(BF5="-","",IF(BO5=0,"",INDEX(ThreatRankMatrix,MATCH(BF5,Rank,0),MATCH(BO5,Rank,0)))))</f>
        <v/>
      </c>
      <c r="BP34" s="67" t="str">
        <f>IF(BF5="","",IF(BF5="-","",IF(BP5=0,"",INDEX(ThreatRankMatrix,MATCH(BF5,Rank,0),MATCH(BP5,Rank,0)))))</f>
        <v/>
      </c>
      <c r="BQ34" s="67" t="str">
        <f>IF(BF5="","",IF(BF5="-","",IF(BQ5=0,"",INDEX(ThreatRankMatrix,MATCH(BF5,Rank,0),MATCH(BQ5,Rank,0)))))</f>
        <v/>
      </c>
      <c r="BR34" s="67" t="str">
        <f>IF(BF5="","",IF(BF5="-","",IF(BR5=0,"",INDEX(ThreatRankMatrix,MATCH(BF5,Rank,0),MATCH(BR5,Rank,0)))))</f>
        <v/>
      </c>
      <c r="BS34" s="67" t="str">
        <f>IF(BF5="","",IF(BF5="-","",IF(BS5=0,"",INDEX(ThreatRankMatrix,MATCH(BF5,Rank,0),MATCH(BS5,Rank,0)))))</f>
        <v/>
      </c>
      <c r="BT34" s="67" t="str">
        <f>IF(BF5="","",IF(BF5="-","",IF(BT5=0,"",INDEX(ThreatRankMatrix,MATCH(BF5,Rank,0),MATCH(BT5,Rank,0)))))</f>
        <v/>
      </c>
      <c r="BU34" s="104" t="str">
        <f>IF(BF5="","",IF(BF5="-","",IF(BU5=0,"",INDEX(ThreatRankMatrix,MATCH(BF5,Rank,0),MATCH(BU5,Rank,0)))))</f>
        <v/>
      </c>
      <c r="BX34" s="88"/>
      <c r="BY34" s="67" t="str">
        <f>IF(BX5="","",IF(BX5="-","",IF(BY5=0,"",INDEX(ThreatRankMatrix,MATCH(BX5,Rank,0),MATCH(BY5,Rank,0)))))</f>
        <v/>
      </c>
      <c r="BZ34" s="67" t="str">
        <f>IF(BX5="","",IF(BX5="-","",IF(BZ5=0,"",INDEX(ThreatRankMatrix,MATCH(BX5,Rank,0),MATCH(BZ5,Rank,0)))))</f>
        <v/>
      </c>
      <c r="CA34" s="67" t="str">
        <f>IF(BX5="","",IF(BX5="-","",IF(CA5=0,"",INDEX(ThreatRankMatrix,MATCH(BX5,Rank,0),MATCH(CA5,Rank,0)))))</f>
        <v/>
      </c>
      <c r="CB34" s="67" t="str">
        <f>IF(BX5="","",IF(BX5="-","",IF(CB5=0,"",INDEX(ThreatRankMatrix,MATCH(BX5,Rank,0),MATCH(CB5,Rank,0)))))</f>
        <v/>
      </c>
      <c r="CC34" s="67" t="str">
        <f>IF(BX5="","",IF(BX5="-","",IF(CC5=0,"",INDEX(ThreatRankMatrix,MATCH(BX5,Rank,0),MATCH(CC5,Rank,0)))))</f>
        <v/>
      </c>
      <c r="CD34" s="67" t="str">
        <f>IF(BX5="","",IF(BX5="-","",IF(CD5=0,"",INDEX(ThreatRankMatrix,MATCH(BX5,Rank,0),MATCH(CD5,Rank,0)))))</f>
        <v/>
      </c>
      <c r="CE34" s="67" t="str">
        <f>IF(BX5="","",IF(BX5="-","",IF(CE5=0,"",INDEX(ThreatRankMatrix,MATCH(BX5,Rank,0),MATCH(CE5,Rank,0)))))</f>
        <v/>
      </c>
      <c r="CF34" s="67" t="str">
        <f>IF(BX5="","",IF(BX5="-","",IF(CF5=0,"",INDEX(ThreatRankMatrix,MATCH(BX5,Rank,0),MATCH(CF5,Rank,0)))))</f>
        <v/>
      </c>
      <c r="CG34" s="67" t="str">
        <f>IF(BX5="","",IF(BX5="-","",IF(CG5=0,"",INDEX(ThreatRankMatrix,MATCH(BX5,Rank,0),MATCH(CG5,Rank,0)))))</f>
        <v/>
      </c>
      <c r="CH34" s="67" t="str">
        <f>IF(BX5="","",IF(BX5="-","",IF(CH5=0,"",INDEX(ThreatRankMatrix,MATCH(BX5,Rank,0),MATCH(CH5,Rank,0)))))</f>
        <v/>
      </c>
      <c r="CI34" s="67" t="str">
        <f>IF(BX5="","",IF(BX5="-","",IF(CI5=0,"",INDEX(ThreatRankMatrix,MATCH(BX5,Rank,0),MATCH(CI5,Rank,0)))))</f>
        <v/>
      </c>
      <c r="CJ34" s="67" t="str">
        <f>IF(BX5="","",IF(BX5="-","",IF(CJ5=0,"",INDEX(ThreatRankMatrix,MATCH(BX5,Rank,0),MATCH(CJ5,Rank,0)))))</f>
        <v/>
      </c>
      <c r="CK34" s="67" t="str">
        <f>IF(BX5="","",IF(BX5="-","",IF(CK5=0,"",INDEX(ThreatRankMatrix,MATCH(BX5,Rank,0),MATCH(CK5,Rank,0)))))</f>
        <v/>
      </c>
      <c r="CL34" s="67" t="str">
        <f>IF(BX5="","",IF(BX5="-","",IF(CL5=0,"",INDEX(ThreatRankMatrix,MATCH(BX5,Rank,0),MATCH(CL5,Rank,0)))))</f>
        <v/>
      </c>
      <c r="CM34" s="104" t="str">
        <f>IF(BX5="","",IF(BX5="-","",IF(CM5=0,"",INDEX(ThreatRankMatrix,MATCH(BX5,Rank,0),MATCH(CM5,Rank,0)))))</f>
        <v/>
      </c>
      <c r="CP34" s="88"/>
      <c r="CQ34" s="67" t="str">
        <f>IF(CP5="","",IF(CP5="-","",IF(CQ5=0,"",INDEX(ThreatRankMatrix,MATCH(CP5,Rank,0),MATCH(CQ5,Rank,0)))))</f>
        <v/>
      </c>
      <c r="CR34" s="67" t="str">
        <f>IF(CP5="","",IF(CP5="-","",IF(CR5=0,"",INDEX(ThreatRankMatrix,MATCH(CP5,Rank,0),MATCH(CR5,Rank,0)))))</f>
        <v/>
      </c>
      <c r="CS34" s="67" t="str">
        <f>IF(CP5="","",IF(CP5="-","",IF(CS5=0,"",INDEX(ThreatRankMatrix,MATCH(CP5,Rank,0),MATCH(CS5,Rank,0)))))</f>
        <v/>
      </c>
      <c r="CT34" s="67" t="str">
        <f>IF(CP5="","",IF(CP5="-","",IF(CT5=0,"",INDEX(ThreatRankMatrix,MATCH(CP5,Rank,0),MATCH(CT5,Rank,0)))))</f>
        <v/>
      </c>
      <c r="CU34" s="67" t="str">
        <f>IF(CP5="","",IF(CP5="-","",IF(CU5=0,"",INDEX(ThreatRankMatrix,MATCH(CP5,Rank,0),MATCH(CU5,Rank,0)))))</f>
        <v/>
      </c>
      <c r="CV34" s="67" t="str">
        <f>IF(CP5="","",IF(CP5="-","",IF(CV5=0,"",INDEX(ThreatRankMatrix,MATCH(CP5,Rank,0),MATCH(CV5,Rank,0)))))</f>
        <v/>
      </c>
      <c r="CW34" s="67" t="str">
        <f>IF(CP5="","",IF(CP5="-","",IF(CW5=0,"",INDEX(ThreatRankMatrix,MATCH(CP5,Rank,0),MATCH(CW5,Rank,0)))))</f>
        <v/>
      </c>
      <c r="CX34" s="67" t="str">
        <f>IF(CP5="","",IF(CP5="-","",IF(CX5=0,"",INDEX(ThreatRankMatrix,MATCH(CP5,Rank,0),MATCH(CX5,Rank,0)))))</f>
        <v/>
      </c>
      <c r="CY34" s="67" t="str">
        <f>IF(CP5="","",IF(CP5="-","",IF(CY5=0,"",INDEX(ThreatRankMatrix,MATCH(CP5,Rank,0),MATCH(CY5,Rank,0)))))</f>
        <v/>
      </c>
      <c r="CZ34" s="67" t="str">
        <f>IF(CP5="","",IF(CP5="-","",IF(CZ5=0,"",INDEX(ThreatRankMatrix,MATCH(CP5,Rank,0),MATCH(CZ5,Rank,0)))))</f>
        <v/>
      </c>
      <c r="DA34" s="67" t="str">
        <f>IF(CP5="","",IF(CP5="-","",IF(DA5=0,"",INDEX(ThreatRankMatrix,MATCH(CP5,Rank,0),MATCH(DA5,Rank,0)))))</f>
        <v/>
      </c>
      <c r="DB34" s="67" t="str">
        <f>IF(CP5="","",IF(CP5="-","",IF(DB5=0,"",INDEX(ThreatRankMatrix,MATCH(CP5,Rank,0),MATCH(DB5,Rank,0)))))</f>
        <v/>
      </c>
      <c r="DC34" s="67" t="str">
        <f>IF(CP5="","",IF(CP5="-","",IF(DC5=0,"",INDEX(ThreatRankMatrix,MATCH(CP5,Rank,0),MATCH(DC5,Rank,0)))))</f>
        <v/>
      </c>
      <c r="DD34" s="67" t="str">
        <f>IF(CP5="","",IF(CP5="-","",IF(DD5=0,"",INDEX(ThreatRankMatrix,MATCH(CP5,Rank,0),MATCH(DD5,Rank,0)))))</f>
        <v/>
      </c>
      <c r="DE34" s="104" t="str">
        <f>IF(CP5="","",IF(CP5="-","",IF(DE5=0,"",INDEX(ThreatRankMatrix,MATCH(CP5,Rank,0),MATCH(DE5,Rank,0)))))</f>
        <v/>
      </c>
      <c r="DH34" s="88"/>
      <c r="DI34" s="67" t="str">
        <f>IF(DH5="","",IF(DH5="-","",IF(DI5=0,"",INDEX(ThreatRankMatrix,MATCH(DH5,Rank,0),MATCH(DI5,Rank,0)))))</f>
        <v/>
      </c>
      <c r="DJ34" s="67" t="str">
        <f>IF(DH5="","",IF(DH5="-","",IF(DJ5=0,"",INDEX(ThreatRankMatrix,MATCH(DH5,Rank,0),MATCH(DJ5,Rank,0)))))</f>
        <v/>
      </c>
      <c r="DK34" s="67" t="str">
        <f>IF(DH5="","",IF(DH5="-","",IF(DK5=0,"",INDEX(ThreatRankMatrix,MATCH(DH5,Rank,0),MATCH(DK5,Rank,0)))))</f>
        <v/>
      </c>
      <c r="DL34" s="67" t="str">
        <f>IF(DH5="","",IF(DH5="-","",IF(DL5=0,"",INDEX(ThreatRankMatrix,MATCH(DH5,Rank,0),MATCH(DL5,Rank,0)))))</f>
        <v/>
      </c>
      <c r="DM34" s="67" t="str">
        <f>IF(DH5="","",IF(DH5="-","",IF(DM5=0,"",INDEX(ThreatRankMatrix,MATCH(DH5,Rank,0),MATCH(DM5,Rank,0)))))</f>
        <v/>
      </c>
      <c r="DN34" s="67" t="str">
        <f>IF(DH5="","",IF(DH5="-","",IF(DN5=0,"",INDEX(ThreatRankMatrix,MATCH(DH5,Rank,0),MATCH(DN5,Rank,0)))))</f>
        <v/>
      </c>
      <c r="DO34" s="67" t="str">
        <f>IF(DH5="","",IF(DH5="-","",IF(DO5=0,"",INDEX(ThreatRankMatrix,MATCH(DH5,Rank,0),MATCH(DO5,Rank,0)))))</f>
        <v/>
      </c>
      <c r="DP34" s="67" t="str">
        <f>IF(DH5="","",IF(DH5="-","",IF(DP5=0,"",INDEX(ThreatRankMatrix,MATCH(DH5,Rank,0),MATCH(DP5,Rank,0)))))</f>
        <v/>
      </c>
      <c r="DQ34" s="67" t="str">
        <f>IF(DH5="","",IF(DH5="-","",IF(DQ5=0,"",INDEX(ThreatRankMatrix,MATCH(DH5,Rank,0),MATCH(DQ5,Rank,0)))))</f>
        <v/>
      </c>
      <c r="DR34" s="67" t="str">
        <f>IF(DH5="","",IF(DH5="-","",IF(DR5=0,"",INDEX(ThreatRankMatrix,MATCH(DH5,Rank,0),MATCH(DR5,Rank,0)))))</f>
        <v/>
      </c>
      <c r="DS34" s="67" t="str">
        <f>IF(DH5="","",IF(DH5="-","",IF(DS5=0,"",INDEX(ThreatRankMatrix,MATCH(DH5,Rank,0),MATCH(DS5,Rank,0)))))</f>
        <v/>
      </c>
      <c r="DT34" s="67" t="str">
        <f>IF(DH5="","",IF(DH5="-","",IF(DT5=0,"",INDEX(ThreatRankMatrix,MATCH(DH5,Rank,0),MATCH(DT5,Rank,0)))))</f>
        <v/>
      </c>
      <c r="DU34" s="67" t="str">
        <f>IF(DH5="","",IF(DH5="-","",IF(DU5=0,"",INDEX(ThreatRankMatrix,MATCH(DH5,Rank,0),MATCH(DU5,Rank,0)))))</f>
        <v/>
      </c>
      <c r="DV34" s="67" t="str">
        <f>IF(DH5="","",IF(DH5="-","",IF(DV5=0,"",INDEX(ThreatRankMatrix,MATCH(DH5,Rank,0),MATCH(DV5,Rank,0)))))</f>
        <v/>
      </c>
      <c r="DW34" s="104" t="str">
        <f>IF(DH5="","",IF(DH5="-","",IF(DW5=0,"",INDEX(ThreatRankMatrix,MATCH(DH5,Rank,0),MATCH(DW5,Rank,0)))))</f>
        <v/>
      </c>
      <c r="DZ34" s="88"/>
      <c r="EA34" s="67" t="str">
        <f>IF(DZ5="","",IF(DZ5="-","",IF(EA5=0,"",INDEX(ThreatRankMatrix,MATCH(DZ5,Rank,0),MATCH(EA5,Rank,0)))))</f>
        <v/>
      </c>
      <c r="EB34" s="67" t="str">
        <f>IF(DZ5="","",IF(DZ5="-","",IF(EB5=0,"",INDEX(ThreatRankMatrix,MATCH(DZ5,Rank,0),MATCH(EB5,Rank,0)))))</f>
        <v/>
      </c>
      <c r="EC34" s="67" t="str">
        <f>IF(DZ5="","",IF(DZ5="-","",IF(EC5=0,"",INDEX(ThreatRankMatrix,MATCH(DZ5,Rank,0),MATCH(EC5,Rank,0)))))</f>
        <v/>
      </c>
      <c r="ED34" s="67" t="str">
        <f>IF(DZ5="","",IF(DZ5="-","",IF(ED5=0,"",INDEX(ThreatRankMatrix,MATCH(DZ5,Rank,0),MATCH(ED5,Rank,0)))))</f>
        <v/>
      </c>
      <c r="EE34" s="67" t="str">
        <f>IF(DZ5="","",IF(DZ5="-","",IF(EE5=0,"",INDEX(ThreatRankMatrix,MATCH(DZ5,Rank,0),MATCH(EE5,Rank,0)))))</f>
        <v/>
      </c>
      <c r="EF34" s="67" t="str">
        <f>IF(DZ5="","",IF(DZ5="-","",IF(EF5=0,"",INDEX(ThreatRankMatrix,MATCH(DZ5,Rank,0),MATCH(EF5,Rank,0)))))</f>
        <v/>
      </c>
      <c r="EG34" s="67" t="str">
        <f>IF(DZ5="","",IF(DZ5="-","",IF(EG5=0,"",INDEX(ThreatRankMatrix,MATCH(DZ5,Rank,0),MATCH(EG5,Rank,0)))))</f>
        <v/>
      </c>
      <c r="EH34" s="67" t="str">
        <f>IF(DZ5="","",IF(DZ5="-","",IF(EH5=0,"",INDEX(ThreatRankMatrix,MATCH(DZ5,Rank,0),MATCH(EH5,Rank,0)))))</f>
        <v/>
      </c>
      <c r="EI34" s="67" t="str">
        <f>IF(DZ5="","",IF(DZ5="-","",IF(EI5=0,"",INDEX(ThreatRankMatrix,MATCH(DZ5,Rank,0),MATCH(EI5,Rank,0)))))</f>
        <v/>
      </c>
      <c r="EJ34" s="67" t="str">
        <f>IF(DZ5="","",IF(DZ5="-","",IF(EJ5=0,"",INDEX(ThreatRankMatrix,MATCH(DZ5,Rank,0),MATCH(EJ5,Rank,0)))))</f>
        <v/>
      </c>
      <c r="EK34" s="67" t="str">
        <f>IF(DZ5="","",IF(DZ5="-","",IF(EK5=0,"",INDEX(ThreatRankMatrix,MATCH(DZ5,Rank,0),MATCH(EK5,Rank,0)))))</f>
        <v/>
      </c>
      <c r="EL34" s="67" t="str">
        <f>IF(DZ5="","",IF(DZ5="-","",IF(EL5=0,"",INDEX(ThreatRankMatrix,MATCH(DZ5,Rank,0),MATCH(EL5,Rank,0)))))</f>
        <v/>
      </c>
      <c r="EM34" s="67" t="str">
        <f>IF(DZ5="","",IF(DZ5="-","",IF(EM5=0,"",INDEX(ThreatRankMatrix,MATCH(DZ5,Rank,0),MATCH(EM5,Rank,0)))))</f>
        <v/>
      </c>
      <c r="EN34" s="67" t="str">
        <f>IF(DZ5="","",IF(DZ5="-","",IF(EN5=0,"",INDEX(ThreatRankMatrix,MATCH(DZ5,Rank,0),MATCH(EN5,Rank,0)))))</f>
        <v/>
      </c>
      <c r="EO34" s="104" t="str">
        <f>IF(DZ5="","",IF(DZ5="-","",IF(EO5=0,"",INDEX(ThreatRankMatrix,MATCH(DZ5,Rank,0),MATCH(EO5,Rank,0)))))</f>
        <v/>
      </c>
      <c r="ER34" s="88"/>
      <c r="ES34" s="67" t="str">
        <f>IF(ER5="","",IF(ER5="-","",IF(ES5=0,"",INDEX(ThreatRankMatrix,MATCH(ER5,Rank,0),MATCH(ES5,Rank,0)))))</f>
        <v/>
      </c>
      <c r="ET34" s="67" t="str">
        <f>IF(ER5="","",IF(ER5="-","",IF(ET5=0,"",INDEX(ThreatRankMatrix,MATCH(ER5,Rank,0),MATCH(ET5,Rank,0)))))</f>
        <v/>
      </c>
      <c r="EU34" s="67" t="str">
        <f>IF(ER5="","",IF(ER5="-","",IF(EU5=0,"",INDEX(ThreatRankMatrix,MATCH(ER5,Rank,0),MATCH(EU5,Rank,0)))))</f>
        <v/>
      </c>
      <c r="EV34" s="67" t="str">
        <f>IF(ER5="","",IF(ER5="-","",IF(EV5=0,"",INDEX(ThreatRankMatrix,MATCH(ER5,Rank,0),MATCH(EV5,Rank,0)))))</f>
        <v/>
      </c>
      <c r="EW34" s="67" t="str">
        <f>IF(ER5="","",IF(ER5="-","",IF(EW5=0,"",INDEX(ThreatRankMatrix,MATCH(ER5,Rank,0),MATCH(EW5,Rank,0)))))</f>
        <v/>
      </c>
      <c r="EX34" s="67" t="str">
        <f>IF(ER5="","",IF(ER5="-","",IF(EX5=0,"",INDEX(ThreatRankMatrix,MATCH(ER5,Rank,0),MATCH(EX5,Rank,0)))))</f>
        <v/>
      </c>
      <c r="EY34" s="67" t="str">
        <f>IF(ER5="","",IF(ER5="-","",IF(EY5=0,"",INDEX(ThreatRankMatrix,MATCH(ER5,Rank,0),MATCH(EY5,Rank,0)))))</f>
        <v/>
      </c>
      <c r="EZ34" s="67" t="str">
        <f>IF(ER5="","",IF(ER5="-","",IF(EZ5=0,"",INDEX(ThreatRankMatrix,MATCH(ER5,Rank,0),MATCH(EZ5,Rank,0)))))</f>
        <v/>
      </c>
      <c r="FA34" s="67" t="str">
        <f>IF(ER5="","",IF(ER5="-","",IF(FA5=0,"",INDEX(ThreatRankMatrix,MATCH(ER5,Rank,0),MATCH(FA5,Rank,0)))))</f>
        <v/>
      </c>
      <c r="FB34" s="67" t="str">
        <f>IF(ER5="","",IF(ER5="-","",IF(FB5=0,"",INDEX(ThreatRankMatrix,MATCH(ER5,Rank,0),MATCH(FB5,Rank,0)))))</f>
        <v/>
      </c>
      <c r="FC34" s="67" t="str">
        <f>IF(ER5="","",IF(ER5="-","",IF(FC5=0,"",INDEX(ThreatRankMatrix,MATCH(ER5,Rank,0),MATCH(FC5,Rank,0)))))</f>
        <v/>
      </c>
      <c r="FD34" s="67" t="str">
        <f>IF(ER5="","",IF(ER5="-","",IF(FD5=0,"",INDEX(ThreatRankMatrix,MATCH(ER5,Rank,0),MATCH(FD5,Rank,0)))))</f>
        <v/>
      </c>
      <c r="FE34" s="67" t="str">
        <f>IF(ER5="","",IF(ER5="-","",IF(FE5=0,"",INDEX(ThreatRankMatrix,MATCH(ER5,Rank,0),MATCH(FE5,Rank,0)))))</f>
        <v/>
      </c>
      <c r="FF34" s="67" t="str">
        <f>IF(ER5="","",IF(ER5="-","",IF(FF5=0,"",INDEX(ThreatRankMatrix,MATCH(ER5,Rank,0),MATCH(FF5,Rank,0)))))</f>
        <v/>
      </c>
      <c r="FG34" s="104" t="str">
        <f>IF(ER5="","",IF(ER5="-","",IF(FG5=0,"",INDEX(ThreatRankMatrix,MATCH(ER5,Rank,0),MATCH(FG5,Rank,0)))))</f>
        <v/>
      </c>
      <c r="FJ34" s="88"/>
      <c r="FK34" s="67" t="str">
        <f>IF(FJ5="","",IF(FJ5="-","",IF(FK5=0,"",INDEX(ThreatRankMatrix,MATCH(FJ5,Rank,0),MATCH(FK5,Rank,0)))))</f>
        <v/>
      </c>
      <c r="FL34" s="67" t="str">
        <f>IF(FJ5="","",IF(FJ5="-","",IF(FL5=0,"",INDEX(ThreatRankMatrix,MATCH(FJ5,Rank,0),MATCH(FL5,Rank,0)))))</f>
        <v/>
      </c>
      <c r="FM34" s="67" t="str">
        <f>IF(FJ5="","",IF(FJ5="-","",IF(FM5=0,"",INDEX(ThreatRankMatrix,MATCH(FJ5,Rank,0),MATCH(FM5,Rank,0)))))</f>
        <v/>
      </c>
      <c r="FN34" s="67" t="str">
        <f>IF(FJ5="","",IF(FJ5="-","",IF(FN5=0,"",INDEX(ThreatRankMatrix,MATCH(FJ5,Rank,0),MATCH(FN5,Rank,0)))))</f>
        <v/>
      </c>
      <c r="FO34" s="67" t="str">
        <f>IF(FJ5="","",IF(FJ5="-","",IF(FO5=0,"",INDEX(ThreatRankMatrix,MATCH(FJ5,Rank,0),MATCH(FO5,Rank,0)))))</f>
        <v/>
      </c>
      <c r="FP34" s="67" t="str">
        <f>IF(FJ5="","",IF(FJ5="-","",IF(FP5=0,"",INDEX(ThreatRankMatrix,MATCH(FJ5,Rank,0),MATCH(FP5,Rank,0)))))</f>
        <v/>
      </c>
      <c r="FQ34" s="67" t="str">
        <f>IF(FJ5="","",IF(FJ5="-","",IF(FQ5=0,"",INDEX(ThreatRankMatrix,MATCH(FJ5,Rank,0),MATCH(FQ5,Rank,0)))))</f>
        <v/>
      </c>
      <c r="FR34" s="67" t="str">
        <f>IF(FJ5="","",IF(FJ5="-","",IF(FR5=0,"",INDEX(ThreatRankMatrix,MATCH(FJ5,Rank,0),MATCH(FR5,Rank,0)))))</f>
        <v/>
      </c>
      <c r="FS34" s="67" t="str">
        <f>IF(FJ5="","",IF(FJ5="-","",IF(FS5=0,"",INDEX(ThreatRankMatrix,MATCH(FJ5,Rank,0),MATCH(FS5,Rank,0)))))</f>
        <v/>
      </c>
      <c r="FT34" s="67" t="str">
        <f>IF(FJ5="","",IF(FJ5="-","",IF(FT5=0,"",INDEX(ThreatRankMatrix,MATCH(FJ5,Rank,0),MATCH(FT5,Rank,0)))))</f>
        <v/>
      </c>
      <c r="FU34" s="67" t="str">
        <f>IF(FJ5="","",IF(FJ5="-","",IF(FU5=0,"",INDEX(ThreatRankMatrix,MATCH(FJ5,Rank,0),MATCH(FU5,Rank,0)))))</f>
        <v/>
      </c>
      <c r="FV34" s="67" t="str">
        <f>IF(FJ5="","",IF(FJ5="-","",IF(FV5=0,"",INDEX(ThreatRankMatrix,MATCH(FJ5,Rank,0),MATCH(FV5,Rank,0)))))</f>
        <v/>
      </c>
      <c r="FW34" s="67" t="str">
        <f>IF(FJ5="","",IF(FJ5="-","",IF(FW5=0,"",INDEX(ThreatRankMatrix,MATCH(FJ5,Rank,0),MATCH(FW5,Rank,0)))))</f>
        <v/>
      </c>
      <c r="FX34" s="67" t="str">
        <f>IF(FJ5="","",IF(FJ5="-","",IF(FX5=0,"",INDEX(ThreatRankMatrix,MATCH(FJ5,Rank,0),MATCH(FX5,Rank,0)))))</f>
        <v/>
      </c>
      <c r="FY34" s="104" t="str">
        <f>IF(FJ5="","",IF(FJ5="-","",IF(FY5=0,"",INDEX(ThreatRankMatrix,MATCH(FJ5,Rank,0),MATCH(FY5,Rank,0)))))</f>
        <v/>
      </c>
      <c r="GB34" s="88"/>
      <c r="GC34" s="67" t="str">
        <f>IF(GB5="","",IF(GB5="-","",IF(GC5=0,"",INDEX(ThreatRankMatrix,MATCH(GB5,Rank,0),MATCH(GC5,Rank,0)))))</f>
        <v/>
      </c>
      <c r="GD34" s="67" t="str">
        <f>IF(GB5="","",IF(GB5="-","",IF(GD5=0,"",INDEX(ThreatRankMatrix,MATCH(GB5,Rank,0),MATCH(GD5,Rank,0)))))</f>
        <v/>
      </c>
      <c r="GE34" s="67" t="str">
        <f>IF(GB5="","",IF(GB5="-","",IF(GE5=0,"",INDEX(ThreatRankMatrix,MATCH(GB5,Rank,0),MATCH(GE5,Rank,0)))))</f>
        <v/>
      </c>
      <c r="GF34" s="67" t="str">
        <f>IF(GB5="","",IF(GB5="-","",IF(GF5=0,"",INDEX(ThreatRankMatrix,MATCH(GB5,Rank,0),MATCH(GF5,Rank,0)))))</f>
        <v/>
      </c>
      <c r="GG34" s="67" t="str">
        <f>IF(GB5="","",IF(GB5="-","",IF(GG5=0,"",INDEX(ThreatRankMatrix,MATCH(GB5,Rank,0),MATCH(GG5,Rank,0)))))</f>
        <v/>
      </c>
      <c r="GH34" s="67" t="str">
        <f>IF(GB5="","",IF(GB5="-","",IF(GH5=0,"",INDEX(ThreatRankMatrix,MATCH(GB5,Rank,0),MATCH(GH5,Rank,0)))))</f>
        <v/>
      </c>
      <c r="GI34" s="67" t="str">
        <f>IF(GB5="","",IF(GB5="-","",IF(GI5=0,"",INDEX(ThreatRankMatrix,MATCH(GB5,Rank,0),MATCH(GI5,Rank,0)))))</f>
        <v/>
      </c>
      <c r="GJ34" s="67" t="str">
        <f>IF(GB5="","",IF(GB5="-","",IF(GJ5=0,"",INDEX(ThreatRankMatrix,MATCH(GB5,Rank,0),MATCH(GJ5,Rank,0)))))</f>
        <v/>
      </c>
      <c r="GK34" s="67" t="str">
        <f>IF(GB5="","",IF(GB5="-","",IF(GK5=0,"",INDEX(ThreatRankMatrix,MATCH(GB5,Rank,0),MATCH(GK5,Rank,0)))))</f>
        <v/>
      </c>
      <c r="GL34" s="67" t="str">
        <f>IF(GB5="","",IF(GB5="-","",IF(GL5=0,"",INDEX(ThreatRankMatrix,MATCH(GB5,Rank,0),MATCH(GL5,Rank,0)))))</f>
        <v/>
      </c>
      <c r="GM34" s="67" t="str">
        <f>IF(GB5="","",IF(GB5="-","",IF(GM5=0,"",INDEX(ThreatRankMatrix,MATCH(GB5,Rank,0),MATCH(GM5,Rank,0)))))</f>
        <v/>
      </c>
      <c r="GN34" s="67" t="str">
        <f>IF(GB5="","",IF(GB5="-","",IF(GN5=0,"",INDEX(ThreatRankMatrix,MATCH(GB5,Rank,0),MATCH(GN5,Rank,0)))))</f>
        <v/>
      </c>
      <c r="GO34" s="67" t="str">
        <f>IF(GB5="","",IF(GB5="-","",IF(GO5=0,"",INDEX(ThreatRankMatrix,MATCH(GB5,Rank,0),MATCH(GO5,Rank,0)))))</f>
        <v/>
      </c>
      <c r="GP34" s="67" t="str">
        <f>IF(GB5="","",IF(GB5="-","",IF(GP5=0,"",INDEX(ThreatRankMatrix,MATCH(GB5,Rank,0),MATCH(GP5,Rank,0)))))</f>
        <v/>
      </c>
      <c r="GQ34" s="104" t="str">
        <f>IF(GB5="","",IF(GB5="-","",IF(GQ5=0,"",INDEX(ThreatRankMatrix,MATCH(GB5,Rank,0),MATCH(GQ5,Rank,0)))))</f>
        <v/>
      </c>
      <c r="GT34" s="88"/>
      <c r="GU34" s="67" t="str">
        <f>IF(GT5="","",IF(GT5="-","",IF(GU5=0,"",INDEX(ThreatRankMatrix,MATCH(GT5,Rank,0),MATCH(GU5,Rank,0)))))</f>
        <v/>
      </c>
      <c r="GV34" s="67" t="str">
        <f>IF(GT5="","",IF(GT5="-","",IF(GV5=0,"",INDEX(ThreatRankMatrix,MATCH(GT5,Rank,0),MATCH(GV5,Rank,0)))))</f>
        <v/>
      </c>
      <c r="GW34" s="67" t="str">
        <f>IF(GT5="","",IF(GT5="-","",IF(GW5=0,"",INDEX(ThreatRankMatrix,MATCH(GT5,Rank,0),MATCH(GW5,Rank,0)))))</f>
        <v/>
      </c>
      <c r="GX34" s="67" t="str">
        <f>IF(GT5="","",IF(GT5="-","",IF(GX5=0,"",INDEX(ThreatRankMatrix,MATCH(GT5,Rank,0),MATCH(GX5,Rank,0)))))</f>
        <v/>
      </c>
      <c r="GY34" s="67" t="str">
        <f>IF(GT5="","",IF(GT5="-","",IF(GY5=0,"",INDEX(ThreatRankMatrix,MATCH(GT5,Rank,0),MATCH(GY5,Rank,0)))))</f>
        <v/>
      </c>
      <c r="GZ34" s="67" t="str">
        <f>IF(GT5="","",IF(GT5="-","",IF(GZ5=0,"",INDEX(ThreatRankMatrix,MATCH(GT5,Rank,0),MATCH(GZ5,Rank,0)))))</f>
        <v/>
      </c>
      <c r="HA34" s="67" t="str">
        <f>IF(GT5="","",IF(GT5="-","",IF(HA5=0,"",INDEX(ThreatRankMatrix,MATCH(GT5,Rank,0),MATCH(HA5,Rank,0)))))</f>
        <v/>
      </c>
      <c r="HB34" s="67" t="str">
        <f>IF(GT5="","",IF(GT5="-","",IF(HB5=0,"",INDEX(ThreatRankMatrix,MATCH(GT5,Rank,0),MATCH(HB5,Rank,0)))))</f>
        <v/>
      </c>
      <c r="HC34" s="67" t="str">
        <f>IF(GT5="","",IF(GT5="-","",IF(HC5=0,"",INDEX(ThreatRankMatrix,MATCH(GT5,Rank,0),MATCH(HC5,Rank,0)))))</f>
        <v/>
      </c>
      <c r="HD34" s="67" t="str">
        <f>IF(GT5="","",IF(GT5="-","",IF(HD5=0,"",INDEX(ThreatRankMatrix,MATCH(GT5,Rank,0),MATCH(HD5,Rank,0)))))</f>
        <v/>
      </c>
      <c r="HE34" s="67" t="str">
        <f>IF(GT5="","",IF(GT5="-","",IF(HE5=0,"",INDEX(ThreatRankMatrix,MATCH(GT5,Rank,0),MATCH(HE5,Rank,0)))))</f>
        <v/>
      </c>
      <c r="HF34" s="67" t="str">
        <f>IF(GT5="","",IF(GT5="-","",IF(HF5=0,"",INDEX(ThreatRankMatrix,MATCH(GT5,Rank,0),MATCH(HF5,Rank,0)))))</f>
        <v/>
      </c>
      <c r="HG34" s="67" t="str">
        <f>IF(GT5="","",IF(GT5="-","",IF(HG5=0,"",INDEX(ThreatRankMatrix,MATCH(GT5,Rank,0),MATCH(HG5,Rank,0)))))</f>
        <v/>
      </c>
      <c r="HH34" s="67" t="str">
        <f>IF(GT5="","",IF(GT5="-","",IF(HH5=0,"",INDEX(ThreatRankMatrix,MATCH(GT5,Rank,0),MATCH(HH5,Rank,0)))))</f>
        <v/>
      </c>
      <c r="HI34" s="104" t="str">
        <f>IF(GT5="","",IF(GT5="-","",IF(HI5=0,"",INDEX(ThreatRankMatrix,MATCH(GT5,Rank,0),MATCH(HI5,Rank,0)))))</f>
        <v/>
      </c>
      <c r="KS34" s="153"/>
    </row>
    <row r="35" spans="1:305" s="14" customFormat="1" hidden="1" x14ac:dyDescent="0.25">
      <c r="A35" s="44" t="s">
        <v>49</v>
      </c>
      <c r="D35" s="88"/>
      <c r="E35" s="44">
        <f>IF(D5="-",0,IF(D5="",0,(IF(E5=0,0,IF(E34="-",0,INDEX(ThreatScore,MATCH(E34,Rank,0)))))))</f>
        <v>0</v>
      </c>
      <c r="F35" s="44">
        <f>IF(D5="-",0,IF(D5="",0,(IF(F5=0,0,IF(F34="-",0,INDEX(ThreatScore,MATCH(F34,Rank,0)))))))</f>
        <v>0</v>
      </c>
      <c r="G35" s="44">
        <f>IF(D5="-",0,IF(D5="",0,(IF(G5=0,0,IF(G34="-",0,INDEX(ThreatScore,MATCH(G34,Rank,0)))))))</f>
        <v>0</v>
      </c>
      <c r="H35" s="44">
        <f>IF(D5="-",0,IF(D5="",0,(IF(H5=0,0,IF(H34="-",0,INDEX(ThreatScore,MATCH(H34,Rank,0)))))))</f>
        <v>0</v>
      </c>
      <c r="I35" s="44">
        <f>IF(D5="-",0,IF(D5="",0,(IF(I5=0,0,IF(I34="-",0,INDEX(ThreatScore,MATCH(I34,Rank,0)))))))</f>
        <v>0</v>
      </c>
      <c r="J35" s="44">
        <f>IF(D5="-",0,IF(D5="",0,(IF(J5=0,0,IF(J34="-",0,INDEX(ThreatScore,MATCH(J34,Rank,0)))))))</f>
        <v>0</v>
      </c>
      <c r="K35" s="44">
        <f>IF(D5="-",0,IF(D5="",0,(IF(K5=0,0,IF(K34="-",0,INDEX(ThreatScore,MATCH(K34,Rank,0)))))))</f>
        <v>0</v>
      </c>
      <c r="L35" s="44">
        <f>IF(D5="-",0,IF(D5="",0,(IF(L5=0,0,IF(L34="-",0,INDEX(ThreatScore,MATCH(L34,Rank,0)))))))</f>
        <v>0</v>
      </c>
      <c r="M35" s="44">
        <f>IF(D5="-",0,IF(D5="",0,(IF(M5=0,0,IF(M34="-",0,INDEX(ThreatScore,MATCH(M34,Rank,0)))))))</f>
        <v>0</v>
      </c>
      <c r="N35" s="44">
        <f>IF(D5="-",0,IF(D5="",0,(IF(N5=0,0,IF(N34="-",0,INDEX(ThreatScore,MATCH(N34,Rank,0)))))))</f>
        <v>0</v>
      </c>
      <c r="O35" s="44">
        <f>IF(D5="-",0,IF(D5="",0,(IF(O5=0,0,IF(O34="-",0,INDEX(ThreatScore,MATCH(O34,Rank,0)))))))</f>
        <v>0</v>
      </c>
      <c r="P35" s="44">
        <f>IF(D5="-",0,IF(D5="",0,(IF(P5=0,0,IF(P34="-",0,INDEX(ThreatScore,MATCH(P34,Rank,0)))))))</f>
        <v>0</v>
      </c>
      <c r="Q35" s="44">
        <f>IF(D5="-",0,IF(D5="",0,(IF(Q5=0,0,IF(Q34="-",0,INDEX(ThreatScore,MATCH(Q34,Rank,0)))))))</f>
        <v>0</v>
      </c>
      <c r="R35" s="44">
        <f>IF(D5="-",0,IF(D5="",0,(IF(R5=0,0,IF(R34="-",0,INDEX(ThreatScore,MATCH(R34,Rank,0)))))))</f>
        <v>0</v>
      </c>
      <c r="S35" s="105">
        <f>IF(D5="-",0,IF(D5="",0,(IF(S5=0,0,IF(S34="-",0,INDEX(ThreatScore,MATCH(S34,Rank,0)))))))</f>
        <v>0</v>
      </c>
      <c r="V35" s="88"/>
      <c r="W35" s="44">
        <f>IF(V5="-",0,IF(V5="",0,(IF(W5=0,0,IF(W34="-",0,INDEX(ThreatScore,MATCH(W34,Rank,0)))))))</f>
        <v>0</v>
      </c>
      <c r="X35" s="44">
        <f>IF(V5="-",0,IF(V5="",0,(IF(X5=0,0,IF(X34="-",0,INDEX(ThreatScore,MATCH(X34,Rank,0)))))))</f>
        <v>0</v>
      </c>
      <c r="Y35" s="44">
        <f>IF(V5="-",0,IF(V5="",0,(IF(Y5=0,0,IF(Y34="-",0,INDEX(ThreatScore,MATCH(Y34,Rank,0)))))))</f>
        <v>0</v>
      </c>
      <c r="Z35" s="44">
        <f>IF(V5="-",0,IF(V5="",0,(IF(Z5=0,0,IF(Z34="-",0,INDEX(ThreatScore,MATCH(Z34,Rank,0)))))))</f>
        <v>0</v>
      </c>
      <c r="AA35" s="44">
        <f>IF(V5="-",0,IF(V5="",0,(IF(AA5=0,0,IF(AA34="-",0,INDEX(ThreatScore,MATCH(AA34,Rank,0)))))))</f>
        <v>0</v>
      </c>
      <c r="AB35" s="44">
        <f>IF(V5="-",0,IF(V5="",0,(IF(AB5=0,0,IF(AB34="-",0,INDEX(ThreatScore,MATCH(AB34,Rank,0)))))))</f>
        <v>0</v>
      </c>
      <c r="AC35" s="44">
        <f>IF(V5="-",0,IF(V5="",0,(IF(AC5=0,0,IF(AC34="-",0,INDEX(ThreatScore,MATCH(AC34,Rank,0)))))))</f>
        <v>0</v>
      </c>
      <c r="AD35" s="44">
        <f>IF(V5="-",0,IF(V5="",0,(IF(AD5=0,0,IF(AD34="-",0,INDEX(ThreatScore,MATCH(AD34,Rank,0)))))))</f>
        <v>0</v>
      </c>
      <c r="AE35" s="44">
        <f>IF(V5="-",0,IF(V5="",0,(IF(AE5=0,0,IF(AE34="-",0,INDEX(ThreatScore,MATCH(AE34,Rank,0)))))))</f>
        <v>0</v>
      </c>
      <c r="AF35" s="44">
        <f>IF(V5="-",0,IF(V5="",0,(IF(AF5=0,0,IF(AF34="-",0,INDEX(ThreatScore,MATCH(AF34,Rank,0)))))))</f>
        <v>0</v>
      </c>
      <c r="AG35" s="44">
        <f>IF(V5="-",0,IF(V5="",0,(IF(AG5=0,0,IF(AG34="-",0,INDEX(ThreatScore,MATCH(AG34,Rank,0)))))))</f>
        <v>0</v>
      </c>
      <c r="AH35" s="44">
        <f>IF(V5="-",0,IF(V5="",0,(IF(AH5=0,0,IF(AH34="-",0,INDEX(ThreatScore,MATCH(AH34,Rank,0)))))))</f>
        <v>0</v>
      </c>
      <c r="AI35" s="44">
        <f>IF(V5="-",0,IF(V5="",0,(IF(AI5=0,0,IF(AI34="-",0,INDEX(ThreatScore,MATCH(AI34,Rank,0)))))))</f>
        <v>0</v>
      </c>
      <c r="AJ35" s="44">
        <f>IF(V5="-",0,IF(V5="",0,(IF(AJ5=0,0,IF(AJ34="-",0,INDEX(ThreatScore,MATCH(AJ34,Rank,0)))))))</f>
        <v>0</v>
      </c>
      <c r="AK35" s="105">
        <f>IF(V5="-",0,IF(V5="",0,(IF(AK5=0,0,IF(AK34="-",0,INDEX(ThreatScore,MATCH(AK34,Rank,0)))))))</f>
        <v>0</v>
      </c>
      <c r="AN35" s="88"/>
      <c r="AO35" s="44">
        <f>IF(AN5="-",0,IF(AN5="",0,(IF(AO5=0,0,IF(AO34="-",0,INDEX(ThreatScore,MATCH(AO34,Rank,0)))))))</f>
        <v>0</v>
      </c>
      <c r="AP35" s="44">
        <f>IF(AN5="-",0,IF(AN5="",0,(IF(AP5=0,0,IF(AP34="-",0,INDEX(ThreatScore,MATCH(AP34,Rank,0)))))))</f>
        <v>0</v>
      </c>
      <c r="AQ35" s="44">
        <f>IF(AN5="-",0,IF(AN5="",0,(IF(AQ5=0,0,IF(AQ34="-",0,INDEX(ThreatScore,MATCH(AQ34,Rank,0)))))))</f>
        <v>0</v>
      </c>
      <c r="AR35" s="44">
        <f>IF(AN5="-",0,IF(AN5="",0,(IF(AR5=0,0,IF(AR34="-",0,INDEX(ThreatScore,MATCH(AR34,Rank,0)))))))</f>
        <v>0</v>
      </c>
      <c r="AS35" s="44">
        <f>IF(AN5="-",0,IF(AN5="",0,(IF(AS5=0,0,IF(AS34="-",0,INDEX(ThreatScore,MATCH(AS34,Rank,0)))))))</f>
        <v>0</v>
      </c>
      <c r="AT35" s="44">
        <f>IF(AN5="-",0,IF(AN5="",0,(IF(AT5=0,0,IF(AT34="-",0,INDEX(ThreatScore,MATCH(AT34,Rank,0)))))))</f>
        <v>0</v>
      </c>
      <c r="AU35" s="44">
        <f>IF(AN5="-",0,IF(AN5="",0,(IF(AU5=0,0,IF(AU34="-",0,INDEX(ThreatScore,MATCH(AU34,Rank,0)))))))</f>
        <v>0</v>
      </c>
      <c r="AV35" s="44">
        <f>IF(AN5="-",0,IF(AN5="",0,(IF(AV5=0,0,IF(AV34="-",0,INDEX(ThreatScore,MATCH(AV34,Rank,0)))))))</f>
        <v>0</v>
      </c>
      <c r="AW35" s="44">
        <f>IF(AN5="-",0,IF(AN5="",0,(IF(AW5=0,0,IF(AW34="-",0,INDEX(ThreatScore,MATCH(AW34,Rank,0)))))))</f>
        <v>0</v>
      </c>
      <c r="AX35" s="44">
        <f>IF(AN5="-",0,IF(AN5="",0,(IF(AX5=0,0,IF(AX34="-",0,INDEX(ThreatScore,MATCH(AX34,Rank,0)))))))</f>
        <v>0</v>
      </c>
      <c r="AY35" s="44">
        <f>IF(AN5="-",0,IF(AN5="",0,(IF(AY5=0,0,IF(AY34="-",0,INDEX(ThreatScore,MATCH(AY34,Rank,0)))))))</f>
        <v>0</v>
      </c>
      <c r="AZ35" s="44">
        <f>IF(AN5="-",0,IF(AN5="",0,(IF(AZ5=0,0,IF(AZ34="-",0,INDEX(ThreatScore,MATCH(AZ34,Rank,0)))))))</f>
        <v>0</v>
      </c>
      <c r="BA35" s="44">
        <f>IF(AN5="-",0,IF(AN5="",0,(IF(BA5=0,0,IF(BA34="-",0,INDEX(ThreatScore,MATCH(BA34,Rank,0)))))))</f>
        <v>0</v>
      </c>
      <c r="BB35" s="44">
        <f>IF(AN5="-",0,IF(AN5="",0,(IF(BB5=0,0,IF(BB34="-",0,INDEX(ThreatScore,MATCH(BB34,Rank,0)))))))</f>
        <v>0</v>
      </c>
      <c r="BC35" s="105">
        <f>IF(AN5="-",0,IF(AN5="",0,(IF(BC5=0,0,IF(BC34="-",0,INDEX(ThreatScore,MATCH(BC34,Rank,0)))))))</f>
        <v>0</v>
      </c>
      <c r="BF35" s="88"/>
      <c r="BG35" s="44">
        <f>IF(BF5="-",0,IF(BF5="",0,(IF(BG5=0,0,IF(BG34="-",0,INDEX(ThreatScore,MATCH(BG34,Rank,0)))))))</f>
        <v>0</v>
      </c>
      <c r="BH35" s="44">
        <f>IF(BF5="-",0,IF(BF5="",0,(IF(BH5=0,0,IF(BH34="-",0,INDEX(ThreatScore,MATCH(BH34,Rank,0)))))))</f>
        <v>0</v>
      </c>
      <c r="BI35" s="44">
        <f>IF(BF5="-",0,IF(BF5="",0,(IF(BI5=0,0,IF(BI34="-",0,INDEX(ThreatScore,MATCH(BI34,Rank,0)))))))</f>
        <v>0</v>
      </c>
      <c r="BJ35" s="44">
        <f>IF(BF5="-",0,IF(BF5="",0,(IF(BJ5=0,0,IF(BJ34="-",0,INDEX(ThreatScore,MATCH(BJ34,Rank,0)))))))</f>
        <v>0</v>
      </c>
      <c r="BK35" s="44">
        <f>IF(BF5="-",0,IF(BF5="",0,(IF(BK5=0,0,IF(BK34="-",0,INDEX(ThreatScore,MATCH(BK34,Rank,0)))))))</f>
        <v>0</v>
      </c>
      <c r="BL35" s="44">
        <f>IF(BF5="-",0,IF(BF5="",0,(IF(BL5=0,0,IF(BL34="-",0,INDEX(ThreatScore,MATCH(BL34,Rank,0)))))))</f>
        <v>0</v>
      </c>
      <c r="BM35" s="44">
        <f>IF(BF5="-",0,IF(BF5="",0,(IF(BM5=0,0,IF(BM34="-",0,INDEX(ThreatScore,MATCH(BM34,Rank,0)))))))</f>
        <v>0</v>
      </c>
      <c r="BN35" s="44">
        <f>IF(BF5="-",0,IF(BF5="",0,(IF(BN5=0,0,IF(BN34="-",0,INDEX(ThreatScore,MATCH(BN34,Rank,0)))))))</f>
        <v>0</v>
      </c>
      <c r="BO35" s="44">
        <f>IF(BF5="-",0,IF(BF5="",0,(IF(BO5=0,0,IF(BO34="-",0,INDEX(ThreatScore,MATCH(BO34,Rank,0)))))))</f>
        <v>0</v>
      </c>
      <c r="BP35" s="44">
        <f>IF(BF5="-",0,IF(BF5="",0,(IF(BP5=0,0,IF(BP34="-",0,INDEX(ThreatScore,MATCH(BP34,Rank,0)))))))</f>
        <v>0</v>
      </c>
      <c r="BQ35" s="44">
        <f>IF(BF5="-",0,IF(BF5="",0,(IF(BQ5=0,0,IF(BQ34="-",0,INDEX(ThreatScore,MATCH(BQ34,Rank,0)))))))</f>
        <v>0</v>
      </c>
      <c r="BR35" s="44">
        <f>IF(BF5="-",0,IF(BF5="",0,(IF(BR5=0,0,IF(BR34="-",0,INDEX(ThreatScore,MATCH(BR34,Rank,0)))))))</f>
        <v>0</v>
      </c>
      <c r="BS35" s="44">
        <f>IF(BF5="-",0,IF(BF5="",0,(IF(BS5=0,0,IF(BS34="-",0,INDEX(ThreatScore,MATCH(BS34,Rank,0)))))))</f>
        <v>0</v>
      </c>
      <c r="BT35" s="44">
        <f>IF(BF5="-",0,IF(BF5="",0,(IF(BT5=0,0,IF(BT34="-",0,INDEX(ThreatScore,MATCH(BT34,Rank,0)))))))</f>
        <v>0</v>
      </c>
      <c r="BU35" s="105">
        <f>IF(BF5="-",0,IF(BF5="",0,(IF(BU5=0,0,IF(BU34="-",0,INDEX(ThreatScore,MATCH(BU34,Rank,0)))))))</f>
        <v>0</v>
      </c>
      <c r="BX35" s="88"/>
      <c r="BY35" s="44">
        <f>IF(BX5="-",0,IF(BX5="",0,(IF(BY5=0,0,IF(BY34="-",0,INDEX(ThreatScore,MATCH(BY34,Rank,0)))))))</f>
        <v>0</v>
      </c>
      <c r="BZ35" s="44">
        <f>IF(BX5="-",0,IF(BX5="",0,(IF(BZ5=0,0,IF(BZ34="-",0,INDEX(ThreatScore,MATCH(BZ34,Rank,0)))))))</f>
        <v>0</v>
      </c>
      <c r="CA35" s="44">
        <f>IF(BX5="-",0,IF(BX5="",0,(IF(CA5=0,0,IF(CA34="-",0,INDEX(ThreatScore,MATCH(CA34,Rank,0)))))))</f>
        <v>0</v>
      </c>
      <c r="CB35" s="44">
        <f>IF(BX5="-",0,IF(BX5="",0,(IF(CB5=0,0,IF(CB34="-",0,INDEX(ThreatScore,MATCH(CB34,Rank,0)))))))</f>
        <v>0</v>
      </c>
      <c r="CC35" s="44">
        <f>IF(BX5="-",0,IF(BX5="",0,(IF(CC5=0,0,IF(CC34="-",0,INDEX(ThreatScore,MATCH(CC34,Rank,0)))))))</f>
        <v>0</v>
      </c>
      <c r="CD35" s="44">
        <f>IF(BX5="-",0,IF(BX5="",0,(IF(CD5=0,0,IF(CD34="-",0,INDEX(ThreatScore,MATCH(CD34,Rank,0)))))))</f>
        <v>0</v>
      </c>
      <c r="CE35" s="44">
        <f>IF(BX5="-",0,IF(BX5="",0,(IF(CE5=0,0,IF(CE34="-",0,INDEX(ThreatScore,MATCH(CE34,Rank,0)))))))</f>
        <v>0</v>
      </c>
      <c r="CF35" s="44">
        <f>IF(BX5="-",0,IF(BX5="",0,(IF(CF5=0,0,IF(CF34="-",0,INDEX(ThreatScore,MATCH(CF34,Rank,0)))))))</f>
        <v>0</v>
      </c>
      <c r="CG35" s="44">
        <f>IF(BX5="-",0,IF(BX5="",0,(IF(CG5=0,0,IF(CG34="-",0,INDEX(ThreatScore,MATCH(CG34,Rank,0)))))))</f>
        <v>0</v>
      </c>
      <c r="CH35" s="44">
        <f>IF(BX5="-",0,IF(BX5="",0,(IF(CH5=0,0,IF(CH34="-",0,INDEX(ThreatScore,MATCH(CH34,Rank,0)))))))</f>
        <v>0</v>
      </c>
      <c r="CI35" s="44">
        <f>IF(BX5="-",0,IF(BX5="",0,(IF(CI5=0,0,IF(CI34="-",0,INDEX(ThreatScore,MATCH(CI34,Rank,0)))))))</f>
        <v>0</v>
      </c>
      <c r="CJ35" s="44">
        <f>IF(BX5="-",0,IF(BX5="",0,(IF(CJ5=0,0,IF(CJ34="-",0,INDEX(ThreatScore,MATCH(CJ34,Rank,0)))))))</f>
        <v>0</v>
      </c>
      <c r="CK35" s="44">
        <f>IF(BX5="-",0,IF(BX5="",0,(IF(CK5=0,0,IF(CK34="-",0,INDEX(ThreatScore,MATCH(CK34,Rank,0)))))))</f>
        <v>0</v>
      </c>
      <c r="CL35" s="44">
        <f>IF(BX5="-",0,IF(BX5="",0,(IF(CL5=0,0,IF(CL34="-",0,INDEX(ThreatScore,MATCH(CL34,Rank,0)))))))</f>
        <v>0</v>
      </c>
      <c r="CM35" s="105">
        <f>IF(BX5="-",0,IF(BX5="",0,(IF(CM5=0,0,IF(CM34="-",0,INDEX(ThreatScore,MATCH(CM34,Rank,0)))))))</f>
        <v>0</v>
      </c>
      <c r="CP35" s="88"/>
      <c r="CQ35" s="44">
        <f>IF(CP5="-",0,IF(CP5="",0,(IF(CQ5=0,0,IF(CQ34="-",0,INDEX(ThreatScore,MATCH(CQ34,Rank,0)))))))</f>
        <v>0</v>
      </c>
      <c r="CR35" s="44">
        <f>IF(CP5="-",0,IF(CP5="",0,(IF(CR5=0,0,IF(CR34="-",0,INDEX(ThreatScore,MATCH(CR34,Rank,0)))))))</f>
        <v>0</v>
      </c>
      <c r="CS35" s="44">
        <f>IF(CP5="-",0,IF(CP5="",0,(IF(CS5=0,0,IF(CS34="-",0,INDEX(ThreatScore,MATCH(CS34,Rank,0)))))))</f>
        <v>0</v>
      </c>
      <c r="CT35" s="44">
        <f>IF(CP5="-",0,IF(CP5="",0,(IF(CT5=0,0,IF(CT34="-",0,INDEX(ThreatScore,MATCH(CT34,Rank,0)))))))</f>
        <v>0</v>
      </c>
      <c r="CU35" s="44">
        <f>IF(CP5="-",0,IF(CP5="",0,(IF(CU5=0,0,IF(CU34="-",0,INDEX(ThreatScore,MATCH(CU34,Rank,0)))))))</f>
        <v>0</v>
      </c>
      <c r="CV35" s="44">
        <f>IF(CP5="-",0,IF(CP5="",0,(IF(CV5=0,0,IF(CV34="-",0,INDEX(ThreatScore,MATCH(CV34,Rank,0)))))))</f>
        <v>0</v>
      </c>
      <c r="CW35" s="44">
        <f>IF(CP5="-",0,IF(CP5="",0,(IF(CW5=0,0,IF(CW34="-",0,INDEX(ThreatScore,MATCH(CW34,Rank,0)))))))</f>
        <v>0</v>
      </c>
      <c r="CX35" s="44">
        <f>IF(CP5="-",0,IF(CP5="",0,(IF(CX5=0,0,IF(CX34="-",0,INDEX(ThreatScore,MATCH(CX34,Rank,0)))))))</f>
        <v>0</v>
      </c>
      <c r="CY35" s="44">
        <f>IF(CP5="-",0,IF(CP5="",0,(IF(CY5=0,0,IF(CY34="-",0,INDEX(ThreatScore,MATCH(CY34,Rank,0)))))))</f>
        <v>0</v>
      </c>
      <c r="CZ35" s="44">
        <f>IF(CP5="-",0,IF(CP5="",0,(IF(CZ5=0,0,IF(CZ34="-",0,INDEX(ThreatScore,MATCH(CZ34,Rank,0)))))))</f>
        <v>0</v>
      </c>
      <c r="DA35" s="44">
        <f>IF(CP5="-",0,IF(CP5="",0,(IF(DA5=0,0,IF(DA34="-",0,INDEX(ThreatScore,MATCH(DA34,Rank,0)))))))</f>
        <v>0</v>
      </c>
      <c r="DB35" s="44">
        <f>IF(CP5="-",0,IF(CP5="",0,(IF(DB5=0,0,IF(DB34="-",0,INDEX(ThreatScore,MATCH(DB34,Rank,0)))))))</f>
        <v>0</v>
      </c>
      <c r="DC35" s="44">
        <f>IF(CP5="-",0,IF(CP5="",0,(IF(DC5=0,0,IF(DC34="-",0,INDEX(ThreatScore,MATCH(DC34,Rank,0)))))))</f>
        <v>0</v>
      </c>
      <c r="DD35" s="44">
        <f>IF(CP5="-",0,IF(CP5="",0,(IF(DD5=0,0,IF(DD34="-",0,INDEX(ThreatScore,MATCH(DD34,Rank,0)))))))</f>
        <v>0</v>
      </c>
      <c r="DE35" s="105">
        <f>IF(CP5="-",0,IF(CP5="",0,(IF(DE5=0,0,IF(DE34="-",0,INDEX(ThreatScore,MATCH(DE34,Rank,0)))))))</f>
        <v>0</v>
      </c>
      <c r="DH35" s="88"/>
      <c r="DI35" s="44">
        <f>IF(DH5="-",0,IF(DH5="",0,(IF(DI5=0,0,IF(DI34="-",0,INDEX(ThreatScore,MATCH(DI34,Rank,0)))))))</f>
        <v>0</v>
      </c>
      <c r="DJ35" s="44">
        <f>IF(DH5="-",0,IF(DH5="",0,(IF(DJ5=0,0,IF(DJ34="-",0,INDEX(ThreatScore,MATCH(DJ34,Rank,0)))))))</f>
        <v>0</v>
      </c>
      <c r="DK35" s="44">
        <f>IF(DH5="-",0,IF(DH5="",0,(IF(DK5=0,0,IF(DK34="-",0,INDEX(ThreatScore,MATCH(DK34,Rank,0)))))))</f>
        <v>0</v>
      </c>
      <c r="DL35" s="44">
        <f>IF(DH5="-",0,IF(DH5="",0,(IF(DL5=0,0,IF(DL34="-",0,INDEX(ThreatScore,MATCH(DL34,Rank,0)))))))</f>
        <v>0</v>
      </c>
      <c r="DM35" s="44">
        <f>IF(DH5="-",0,IF(DH5="",0,(IF(DM5=0,0,IF(DM34="-",0,INDEX(ThreatScore,MATCH(DM34,Rank,0)))))))</f>
        <v>0</v>
      </c>
      <c r="DN35" s="44">
        <f>IF(DH5="-",0,IF(DH5="",0,(IF(DN5=0,0,IF(DN34="-",0,INDEX(ThreatScore,MATCH(DN34,Rank,0)))))))</f>
        <v>0</v>
      </c>
      <c r="DO35" s="44">
        <f>IF(DH5="-",0,IF(DH5="",0,(IF(DO5=0,0,IF(DO34="-",0,INDEX(ThreatScore,MATCH(DO34,Rank,0)))))))</f>
        <v>0</v>
      </c>
      <c r="DP35" s="44">
        <f>IF(DH5="-",0,IF(DH5="",0,(IF(DP5=0,0,IF(DP34="-",0,INDEX(ThreatScore,MATCH(DP34,Rank,0)))))))</f>
        <v>0</v>
      </c>
      <c r="DQ35" s="44">
        <f>IF(DH5="-",0,IF(DH5="",0,(IF(DQ5=0,0,IF(DQ34="-",0,INDEX(ThreatScore,MATCH(DQ34,Rank,0)))))))</f>
        <v>0</v>
      </c>
      <c r="DR35" s="44">
        <f>IF(DH5="-",0,IF(DH5="",0,(IF(DR5=0,0,IF(DR34="-",0,INDEX(ThreatScore,MATCH(DR34,Rank,0)))))))</f>
        <v>0</v>
      </c>
      <c r="DS35" s="44">
        <f>IF(DH5="-",0,IF(DH5="",0,(IF(DS5=0,0,IF(DS34="-",0,INDEX(ThreatScore,MATCH(DS34,Rank,0)))))))</f>
        <v>0</v>
      </c>
      <c r="DT35" s="44">
        <f>IF(DH5="-",0,IF(DH5="",0,(IF(DT5=0,0,IF(DT34="-",0,INDEX(ThreatScore,MATCH(DT34,Rank,0)))))))</f>
        <v>0</v>
      </c>
      <c r="DU35" s="44">
        <f>IF(DH5="-",0,IF(DH5="",0,(IF(DU5=0,0,IF(DU34="-",0,INDEX(ThreatScore,MATCH(DU34,Rank,0)))))))</f>
        <v>0</v>
      </c>
      <c r="DV35" s="44">
        <f>IF(DH5="-",0,IF(DH5="",0,(IF(DV5=0,0,IF(DV34="-",0,INDEX(ThreatScore,MATCH(DV34,Rank,0)))))))</f>
        <v>0</v>
      </c>
      <c r="DW35" s="105">
        <f>IF(DH5="-",0,IF(DH5="",0,(IF(DW5=0,0,IF(DW34="-",0,INDEX(ThreatScore,MATCH(DW34,Rank,0)))))))</f>
        <v>0</v>
      </c>
      <c r="DZ35" s="88"/>
      <c r="EA35" s="44">
        <f>IF(DZ5="-",0,IF(DZ5="",0,(IF(EA5=0,0,IF(EA34="-",0,INDEX(ThreatScore,MATCH(EA34,Rank,0)))))))</f>
        <v>0</v>
      </c>
      <c r="EB35" s="44">
        <f>IF(DZ5="-",0,IF(DZ5="",0,(IF(EB5=0,0,IF(EB34="-",0,INDEX(ThreatScore,MATCH(EB34,Rank,0)))))))</f>
        <v>0</v>
      </c>
      <c r="EC35" s="44">
        <f>IF(DZ5="-",0,IF(DZ5="",0,(IF(EC5=0,0,IF(EC34="-",0,INDEX(ThreatScore,MATCH(EC34,Rank,0)))))))</f>
        <v>0</v>
      </c>
      <c r="ED35" s="44">
        <f>IF(DZ5="-",0,IF(DZ5="",0,(IF(ED5=0,0,IF(ED34="-",0,INDEX(ThreatScore,MATCH(ED34,Rank,0)))))))</f>
        <v>0</v>
      </c>
      <c r="EE35" s="44">
        <f>IF(DZ5="-",0,IF(DZ5="",0,(IF(EE5=0,0,IF(EE34="-",0,INDEX(ThreatScore,MATCH(EE34,Rank,0)))))))</f>
        <v>0</v>
      </c>
      <c r="EF35" s="44">
        <f>IF(DZ5="-",0,IF(DZ5="",0,(IF(EF5=0,0,IF(EF34="-",0,INDEX(ThreatScore,MATCH(EF34,Rank,0)))))))</f>
        <v>0</v>
      </c>
      <c r="EG35" s="44">
        <f>IF(DZ5="-",0,IF(DZ5="",0,(IF(EG5=0,0,IF(EG34="-",0,INDEX(ThreatScore,MATCH(EG34,Rank,0)))))))</f>
        <v>0</v>
      </c>
      <c r="EH35" s="44">
        <f>IF(DZ5="-",0,IF(DZ5="",0,(IF(EH5=0,0,IF(EH34="-",0,INDEX(ThreatScore,MATCH(EH34,Rank,0)))))))</f>
        <v>0</v>
      </c>
      <c r="EI35" s="44">
        <f>IF(DZ5="-",0,IF(DZ5="",0,(IF(EI5=0,0,IF(EI34="-",0,INDEX(ThreatScore,MATCH(EI34,Rank,0)))))))</f>
        <v>0</v>
      </c>
      <c r="EJ35" s="44">
        <f>IF(DZ5="-",0,IF(DZ5="",0,(IF(EJ5=0,0,IF(EJ34="-",0,INDEX(ThreatScore,MATCH(EJ34,Rank,0)))))))</f>
        <v>0</v>
      </c>
      <c r="EK35" s="44">
        <f>IF(DZ5="-",0,IF(DZ5="",0,(IF(EK5=0,0,IF(EK34="-",0,INDEX(ThreatScore,MATCH(EK34,Rank,0)))))))</f>
        <v>0</v>
      </c>
      <c r="EL35" s="44">
        <f>IF(DZ5="-",0,IF(DZ5="",0,(IF(EL5=0,0,IF(EL34="-",0,INDEX(ThreatScore,MATCH(EL34,Rank,0)))))))</f>
        <v>0</v>
      </c>
      <c r="EM35" s="44">
        <f>IF(DZ5="-",0,IF(DZ5="",0,(IF(EM5=0,0,IF(EM34="-",0,INDEX(ThreatScore,MATCH(EM34,Rank,0)))))))</f>
        <v>0</v>
      </c>
      <c r="EN35" s="44">
        <f>IF(DZ5="-",0,IF(DZ5="",0,(IF(EN5=0,0,IF(EN34="-",0,INDEX(ThreatScore,MATCH(EN34,Rank,0)))))))</f>
        <v>0</v>
      </c>
      <c r="EO35" s="105">
        <f>IF(DZ5="-",0,IF(DZ5="",0,(IF(EO5=0,0,IF(EO34="-",0,INDEX(ThreatScore,MATCH(EO34,Rank,0)))))))</f>
        <v>0</v>
      </c>
      <c r="ER35" s="88"/>
      <c r="ES35" s="44">
        <f>IF(ER5="-",0,IF(ER5="",0,(IF(ES5=0,0,IF(ES34="-",0,INDEX(ThreatScore,MATCH(ES34,Rank,0)))))))</f>
        <v>0</v>
      </c>
      <c r="ET35" s="44">
        <f>IF(ER5="-",0,IF(ER5="",0,(IF(ET5=0,0,IF(ET34="-",0,INDEX(ThreatScore,MATCH(ET34,Rank,0)))))))</f>
        <v>0</v>
      </c>
      <c r="EU35" s="44">
        <f>IF(ER5="-",0,IF(ER5="",0,(IF(EU5=0,0,IF(EU34="-",0,INDEX(ThreatScore,MATCH(EU34,Rank,0)))))))</f>
        <v>0</v>
      </c>
      <c r="EV35" s="44">
        <f>IF(ER5="-",0,IF(ER5="",0,(IF(EV5=0,0,IF(EV34="-",0,INDEX(ThreatScore,MATCH(EV34,Rank,0)))))))</f>
        <v>0</v>
      </c>
      <c r="EW35" s="44">
        <f>IF(ER5="-",0,IF(ER5="",0,(IF(EW5=0,0,IF(EW34="-",0,INDEX(ThreatScore,MATCH(EW34,Rank,0)))))))</f>
        <v>0</v>
      </c>
      <c r="EX35" s="44">
        <f>IF(ER5="-",0,IF(ER5="",0,(IF(EX5=0,0,IF(EX34="-",0,INDEX(ThreatScore,MATCH(EX34,Rank,0)))))))</f>
        <v>0</v>
      </c>
      <c r="EY35" s="44">
        <f>IF(ER5="-",0,IF(ER5="",0,(IF(EY5=0,0,IF(EY34="-",0,INDEX(ThreatScore,MATCH(EY34,Rank,0)))))))</f>
        <v>0</v>
      </c>
      <c r="EZ35" s="44">
        <f>IF(ER5="-",0,IF(ER5="",0,(IF(EZ5=0,0,IF(EZ34="-",0,INDEX(ThreatScore,MATCH(EZ34,Rank,0)))))))</f>
        <v>0</v>
      </c>
      <c r="FA35" s="44">
        <f>IF(ER5="-",0,IF(ER5="",0,(IF(FA5=0,0,IF(FA34="-",0,INDEX(ThreatScore,MATCH(FA34,Rank,0)))))))</f>
        <v>0</v>
      </c>
      <c r="FB35" s="44">
        <f>IF(ER5="-",0,IF(ER5="",0,(IF(FB5=0,0,IF(FB34="-",0,INDEX(ThreatScore,MATCH(FB34,Rank,0)))))))</f>
        <v>0</v>
      </c>
      <c r="FC35" s="44">
        <f>IF(ER5="-",0,IF(ER5="",0,(IF(FC5=0,0,IF(FC34="-",0,INDEX(ThreatScore,MATCH(FC34,Rank,0)))))))</f>
        <v>0</v>
      </c>
      <c r="FD35" s="44">
        <f>IF(ER5="-",0,IF(ER5="",0,(IF(FD5=0,0,IF(FD34="-",0,INDEX(ThreatScore,MATCH(FD34,Rank,0)))))))</f>
        <v>0</v>
      </c>
      <c r="FE35" s="44">
        <f>IF(ER5="-",0,IF(ER5="",0,(IF(FE5=0,0,IF(FE34="-",0,INDEX(ThreatScore,MATCH(FE34,Rank,0)))))))</f>
        <v>0</v>
      </c>
      <c r="FF35" s="44">
        <f>IF(ER5="-",0,IF(ER5="",0,(IF(FF5=0,0,IF(FF34="-",0,INDEX(ThreatScore,MATCH(FF34,Rank,0)))))))</f>
        <v>0</v>
      </c>
      <c r="FG35" s="105">
        <f>IF(ER5="-",0,IF(ER5="",0,(IF(FG5=0,0,IF(FG34="-",0,INDEX(ThreatScore,MATCH(FG34,Rank,0)))))))</f>
        <v>0</v>
      </c>
      <c r="FJ35" s="88"/>
      <c r="FK35" s="44">
        <f>IF(FJ5="-",0,IF(FJ5="",0,(IF(FK5=0,0,IF(FK34="-",0,INDEX(ThreatScore,MATCH(FK34,Rank,0)))))))</f>
        <v>0</v>
      </c>
      <c r="FL35" s="44">
        <f>IF(FJ5="-",0,IF(FJ5="",0,(IF(FL5=0,0,IF(FL34="-",0,INDEX(ThreatScore,MATCH(FL34,Rank,0)))))))</f>
        <v>0</v>
      </c>
      <c r="FM35" s="44">
        <f>IF(FJ5="-",0,IF(FJ5="",0,(IF(FM5=0,0,IF(FM34="-",0,INDEX(ThreatScore,MATCH(FM34,Rank,0)))))))</f>
        <v>0</v>
      </c>
      <c r="FN35" s="44">
        <f>IF(FJ5="-",0,IF(FJ5="",0,(IF(FN5=0,0,IF(FN34="-",0,INDEX(ThreatScore,MATCH(FN34,Rank,0)))))))</f>
        <v>0</v>
      </c>
      <c r="FO35" s="44">
        <f>IF(FJ5="-",0,IF(FJ5="",0,(IF(FO5=0,0,IF(FO34="-",0,INDEX(ThreatScore,MATCH(FO34,Rank,0)))))))</f>
        <v>0</v>
      </c>
      <c r="FP35" s="44">
        <f>IF(FJ5="-",0,IF(FJ5="",0,(IF(FP5=0,0,IF(FP34="-",0,INDEX(ThreatScore,MATCH(FP34,Rank,0)))))))</f>
        <v>0</v>
      </c>
      <c r="FQ35" s="44">
        <f>IF(FJ5="-",0,IF(FJ5="",0,(IF(FQ5=0,0,IF(FQ34="-",0,INDEX(ThreatScore,MATCH(FQ34,Rank,0)))))))</f>
        <v>0</v>
      </c>
      <c r="FR35" s="44">
        <f>IF(FJ5="-",0,IF(FJ5="",0,(IF(FR5=0,0,IF(FR34="-",0,INDEX(ThreatScore,MATCH(FR34,Rank,0)))))))</f>
        <v>0</v>
      </c>
      <c r="FS35" s="44">
        <f>IF(FJ5="-",0,IF(FJ5="",0,(IF(FS5=0,0,IF(FS34="-",0,INDEX(ThreatScore,MATCH(FS34,Rank,0)))))))</f>
        <v>0</v>
      </c>
      <c r="FT35" s="44">
        <f>IF(FJ5="-",0,IF(FJ5="",0,(IF(FT5=0,0,IF(FT34="-",0,INDEX(ThreatScore,MATCH(FT34,Rank,0)))))))</f>
        <v>0</v>
      </c>
      <c r="FU35" s="44">
        <f>IF(FJ5="-",0,IF(FJ5="",0,(IF(FU5=0,0,IF(FU34="-",0,INDEX(ThreatScore,MATCH(FU34,Rank,0)))))))</f>
        <v>0</v>
      </c>
      <c r="FV35" s="44">
        <f>IF(FJ5="-",0,IF(FJ5="",0,(IF(FV5=0,0,IF(FV34="-",0,INDEX(ThreatScore,MATCH(FV34,Rank,0)))))))</f>
        <v>0</v>
      </c>
      <c r="FW35" s="44">
        <f>IF(FJ5="-",0,IF(FJ5="",0,(IF(FW5=0,0,IF(FW34="-",0,INDEX(ThreatScore,MATCH(FW34,Rank,0)))))))</f>
        <v>0</v>
      </c>
      <c r="FX35" s="44">
        <f>IF(FJ5="-",0,IF(FJ5="",0,(IF(FX5=0,0,IF(FX34="-",0,INDEX(ThreatScore,MATCH(FX34,Rank,0)))))))</f>
        <v>0</v>
      </c>
      <c r="FY35" s="105">
        <f>IF(FJ5="-",0,IF(FJ5="",0,(IF(FY5=0,0,IF(FY34="-",0,INDEX(ThreatScore,MATCH(FY34,Rank,0)))))))</f>
        <v>0</v>
      </c>
      <c r="GB35" s="88"/>
      <c r="GC35" s="44">
        <f>IF(GB5="-",0,IF(GB5="",0,(IF(GC5=0,0,IF(GC34="-",0,INDEX(ThreatScore,MATCH(GC34,Rank,0)))))))</f>
        <v>0</v>
      </c>
      <c r="GD35" s="44">
        <f>IF(GB5="-",0,IF(GB5="",0,(IF(GD5=0,0,IF(GD34="-",0,INDEX(ThreatScore,MATCH(GD34,Rank,0)))))))</f>
        <v>0</v>
      </c>
      <c r="GE35" s="44">
        <f>IF(GB5="-",0,IF(GB5="",0,(IF(GE5=0,0,IF(GE34="-",0,INDEX(ThreatScore,MATCH(GE34,Rank,0)))))))</f>
        <v>0</v>
      </c>
      <c r="GF35" s="44">
        <f>IF(GB5="-",0,IF(GB5="",0,(IF(GF5=0,0,IF(GF34="-",0,INDEX(ThreatScore,MATCH(GF34,Rank,0)))))))</f>
        <v>0</v>
      </c>
      <c r="GG35" s="44">
        <f>IF(GB5="-",0,IF(GB5="",0,(IF(GG5=0,0,IF(GG34="-",0,INDEX(ThreatScore,MATCH(GG34,Rank,0)))))))</f>
        <v>0</v>
      </c>
      <c r="GH35" s="44">
        <f>IF(GB5="-",0,IF(GB5="",0,(IF(GH5=0,0,IF(GH34="-",0,INDEX(ThreatScore,MATCH(GH34,Rank,0)))))))</f>
        <v>0</v>
      </c>
      <c r="GI35" s="44">
        <f>IF(GB5="-",0,IF(GB5="",0,(IF(GI5=0,0,IF(GI34="-",0,INDEX(ThreatScore,MATCH(GI34,Rank,0)))))))</f>
        <v>0</v>
      </c>
      <c r="GJ35" s="44">
        <f>IF(GB5="-",0,IF(GB5="",0,(IF(GJ5=0,0,IF(GJ34="-",0,INDEX(ThreatScore,MATCH(GJ34,Rank,0)))))))</f>
        <v>0</v>
      </c>
      <c r="GK35" s="44">
        <f>IF(GB5="-",0,IF(GB5="",0,(IF(GK5=0,0,IF(GK34="-",0,INDEX(ThreatScore,MATCH(GK34,Rank,0)))))))</f>
        <v>0</v>
      </c>
      <c r="GL35" s="44">
        <f>IF(GB5="-",0,IF(GB5="",0,(IF(GL5=0,0,IF(GL34="-",0,INDEX(ThreatScore,MATCH(GL34,Rank,0)))))))</f>
        <v>0</v>
      </c>
      <c r="GM35" s="44">
        <f>IF(GB5="-",0,IF(GB5="",0,(IF(GM5=0,0,IF(GM34="-",0,INDEX(ThreatScore,MATCH(GM34,Rank,0)))))))</f>
        <v>0</v>
      </c>
      <c r="GN35" s="44">
        <f>IF(GB5="-",0,IF(GB5="",0,(IF(GN5=0,0,IF(GN34="-",0,INDEX(ThreatScore,MATCH(GN34,Rank,0)))))))</f>
        <v>0</v>
      </c>
      <c r="GO35" s="44">
        <f>IF(GB5="-",0,IF(GB5="",0,(IF(GO5=0,0,IF(GO34="-",0,INDEX(ThreatScore,MATCH(GO34,Rank,0)))))))</f>
        <v>0</v>
      </c>
      <c r="GP35" s="44">
        <f>IF(GB5="-",0,IF(GB5="",0,(IF(GP5=0,0,IF(GP34="-",0,INDEX(ThreatScore,MATCH(GP34,Rank,0)))))))</f>
        <v>0</v>
      </c>
      <c r="GQ35" s="105">
        <f>IF(GB5="-",0,IF(GB5="",0,(IF(GQ5=0,0,IF(GQ34="-",0,INDEX(ThreatScore,MATCH(GQ34,Rank,0)))))))</f>
        <v>0</v>
      </c>
      <c r="GT35" s="88"/>
      <c r="GU35" s="44">
        <f>IF(GT5="-",0,IF(GT5="",0,(IF(GU5=0,0,IF(GU34="-",0,INDEX(ThreatScore,MATCH(GU34,Rank,0)))))))</f>
        <v>0</v>
      </c>
      <c r="GV35" s="44">
        <f>IF(GT5="-",0,IF(GT5="",0,(IF(GV5=0,0,IF(GV34="-",0,INDEX(ThreatScore,MATCH(GV34,Rank,0)))))))</f>
        <v>0</v>
      </c>
      <c r="GW35" s="44">
        <f>IF(GT5="-",0,IF(GT5="",0,(IF(GW5=0,0,IF(GW34="-",0,INDEX(ThreatScore,MATCH(GW34,Rank,0)))))))</f>
        <v>0</v>
      </c>
      <c r="GX35" s="44">
        <f>IF(GT5="-",0,IF(GT5="",0,(IF(GX5=0,0,IF(GX34="-",0,INDEX(ThreatScore,MATCH(GX34,Rank,0)))))))</f>
        <v>0</v>
      </c>
      <c r="GY35" s="44">
        <f>IF(GT5="-",0,IF(GT5="",0,(IF(GY5=0,0,IF(GY34="-",0,INDEX(ThreatScore,MATCH(GY34,Rank,0)))))))</f>
        <v>0</v>
      </c>
      <c r="GZ35" s="44">
        <f>IF(GT5="-",0,IF(GT5="",0,(IF(GZ5=0,0,IF(GZ34="-",0,INDEX(ThreatScore,MATCH(GZ34,Rank,0)))))))</f>
        <v>0</v>
      </c>
      <c r="HA35" s="44">
        <f>IF(GT5="-",0,IF(GT5="",0,(IF(HA5=0,0,IF(HA34="-",0,INDEX(ThreatScore,MATCH(HA34,Rank,0)))))))</f>
        <v>0</v>
      </c>
      <c r="HB35" s="44">
        <f>IF(GT5="-",0,IF(GT5="",0,(IF(HB5=0,0,IF(HB34="-",0,INDEX(ThreatScore,MATCH(HB34,Rank,0)))))))</f>
        <v>0</v>
      </c>
      <c r="HC35" s="44">
        <f>IF(GT5="-",0,IF(GT5="",0,(IF(HC5=0,0,IF(HC34="-",0,INDEX(ThreatScore,MATCH(HC34,Rank,0)))))))</f>
        <v>0</v>
      </c>
      <c r="HD35" s="44">
        <f>IF(GT5="-",0,IF(GT5="",0,(IF(HD5=0,0,IF(HD34="-",0,INDEX(ThreatScore,MATCH(HD34,Rank,0)))))))</f>
        <v>0</v>
      </c>
      <c r="HE35" s="44">
        <f>IF(GT5="-",0,IF(GT5="",0,(IF(HE5=0,0,IF(HE34="-",0,INDEX(ThreatScore,MATCH(HE34,Rank,0)))))))</f>
        <v>0</v>
      </c>
      <c r="HF35" s="44">
        <f>IF(GT5="-",0,IF(GT5="",0,(IF(HF5=0,0,IF(HF34="-",0,INDEX(ThreatScore,MATCH(HF34,Rank,0)))))))</f>
        <v>0</v>
      </c>
      <c r="HG35" s="44">
        <f>IF(GT5="-",0,IF(GT5="",0,(IF(HG5=0,0,IF(HG34="-",0,INDEX(ThreatScore,MATCH(HG34,Rank,0)))))))</f>
        <v>0</v>
      </c>
      <c r="HH35" s="44">
        <f>IF(GT5="-",0,IF(GT5="",0,(IF(HH5=0,0,IF(HH34="-",0,INDEX(ThreatScore,MATCH(HH34,Rank,0)))))))</f>
        <v>0</v>
      </c>
      <c r="HI35" s="105">
        <f>IF(GT5="-",0,IF(GT5="",0,(IF(HI5=0,0,IF(HI34="-",0,INDEX(ThreatScore,MATCH(HI34,Rank,0)))))))</f>
        <v>0</v>
      </c>
      <c r="KS35" s="153"/>
    </row>
    <row r="36" spans="1:305" s="53" customFormat="1" hidden="1" x14ac:dyDescent="0.25">
      <c r="A36" s="55" t="str">
        <f>A6</f>
        <v/>
      </c>
      <c r="D36" s="89"/>
      <c r="S36" s="106"/>
      <c r="V36" s="89"/>
      <c r="AK36" s="106"/>
      <c r="AN36" s="89"/>
      <c r="BC36" s="106"/>
      <c r="BF36" s="89"/>
      <c r="BU36" s="106"/>
      <c r="BX36" s="89"/>
      <c r="CM36" s="106"/>
      <c r="CP36" s="89"/>
      <c r="DE36" s="106"/>
      <c r="DH36" s="89"/>
      <c r="DW36" s="106"/>
      <c r="DZ36" s="89"/>
      <c r="EO36" s="106"/>
      <c r="ER36" s="89"/>
      <c r="FG36" s="106"/>
      <c r="FJ36" s="89"/>
      <c r="FY36" s="106"/>
      <c r="GB36" s="89"/>
      <c r="GQ36" s="106"/>
      <c r="GT36" s="89"/>
      <c r="HI36" s="106"/>
      <c r="KS36" s="154"/>
    </row>
    <row r="37" spans="1:305" hidden="1" x14ac:dyDescent="0.25">
      <c r="A37" s="49" t="s">
        <v>46</v>
      </c>
      <c r="B37">
        <f>IF(B6="Poor",Scoring!$B$9,IF(B6="Fair -",Scoring!$B$8,IF(B6="Fair",Scoring!$B$7,IF(B6="Good -",Scoring!$B$6,IF(B6="Good",Scoring!$B$5,IF(B6="Very Good",Scoring!$B$4,IF(B6="",0)))))))</f>
        <v>0</v>
      </c>
      <c r="C37">
        <f>IF(C6="Poor",Scoring!$B$9,IF(C6="Fair -",Scoring!$B$8,IF(C6="Fair",Scoring!$B$7,IF(C6="Good -",Scoring!$B$6,IF(C6="Good",Scoring!$B$5,IF(C6="Very Good",Scoring!$B$4,IF(C6="",0)))))))</f>
        <v>0</v>
      </c>
      <c r="D37" s="43"/>
      <c r="S37" s="80"/>
      <c r="T37">
        <f>IF(T6="Poor",Scoring!$B$9,IF(T6="Fair -",Scoring!$B$8,IF(T6="Fair",Scoring!$B$7,IF(T6="Good -",Scoring!$B$6,IF(T6="Good",Scoring!$B$5,IF(T6="Very Good",Scoring!$B$4,IF(T6="",0)))))))</f>
        <v>0</v>
      </c>
      <c r="U37">
        <f>IF(U6="Poor",Scoring!$B$9,IF(U6="Fair -",Scoring!$B$8,IF(U6="Fair",Scoring!$B$7,IF(U6="Good -",Scoring!$B$6,IF(U6="Good",Scoring!$B$5,IF(U6="Very Good",Scoring!$B$4,IF(U6="",0)))))))</f>
        <v>0</v>
      </c>
      <c r="V37" s="43"/>
      <c r="AK37" s="80"/>
      <c r="AL37">
        <f>IF(AL6="Poor",Scoring!$B$9,IF(AL6="Fair -",Scoring!$B$8,IF(AL6="Fair",Scoring!$B$7,IF(AL6="Good -",Scoring!$B$6,IF(AL6="Good",Scoring!$B$5,IF(AL6="Very Good",Scoring!$B$4,IF(AL6="",0)))))))</f>
        <v>0</v>
      </c>
      <c r="AM37">
        <f>IF(AM6="Poor",Scoring!$B$9,IF(AM6="Fair -",Scoring!$B$8,IF(AM6="Fair",Scoring!$B$7,IF(AM6="Good -",Scoring!$B$6,IF(AM6="Good",Scoring!$B$5,IF(AM6="Very Good",Scoring!$B$4,IF(AM6="",0)))))))</f>
        <v>0</v>
      </c>
      <c r="AN37" s="43"/>
      <c r="BC37" s="80"/>
      <c r="BD37">
        <f>IF(BD6="Poor",Scoring!$B$9,IF(BD6="Fair -",Scoring!$B$8,IF(BD6="Fair",Scoring!$B$7,IF(BD6="Good -",Scoring!$B$6,IF(BD6="Good",Scoring!$B$5,IF(BD6="Very Good",Scoring!$B$4,IF(BD6="",0)))))))</f>
        <v>0</v>
      </c>
      <c r="BE37">
        <f>IF(BE6="Poor",Scoring!$B$9,IF(BE6="Fair -",Scoring!$B$8,IF(BE6="Fair",Scoring!$B$7,IF(BE6="Good -",Scoring!$B$6,IF(BE6="Good",Scoring!$B$5,IF(BE6="Very Good",Scoring!$B$4,IF(BE6="",0)))))))</f>
        <v>0</v>
      </c>
      <c r="BF37" s="43"/>
      <c r="BU37" s="80"/>
      <c r="BV37">
        <f>IF(BV6="Poor",Scoring!$B$9,IF(BV6="Fair -",Scoring!$B$8,IF(BV6="Fair",Scoring!$B$7,IF(BV6="Good -",Scoring!$B$6,IF(BV6="Good",Scoring!$B$5,IF(BV6="Very Good",Scoring!$B$4,IF(BV6="",0)))))))</f>
        <v>0</v>
      </c>
      <c r="BW37">
        <f>IF(BW6="Poor",Scoring!$B$9,IF(BW6="Fair -",Scoring!$B$8,IF(BW6="Fair",Scoring!$B$7,IF(BW6="Good -",Scoring!$B$6,IF(BW6="Good",Scoring!$B$5,IF(BW6="Very Good",Scoring!$B$4,IF(BW6="",0)))))))</f>
        <v>0</v>
      </c>
      <c r="BX37" s="43"/>
      <c r="CM37" s="80"/>
      <c r="CN37">
        <f>IF(CN6="Poor",Scoring!$B$9,IF(CN6="Fair -",Scoring!$B$8,IF(CN6="Fair",Scoring!$B$7,IF(CN6="Good -",Scoring!$B$6,IF(CN6="Good",Scoring!$B$5,IF(CN6="Very Good",Scoring!$B$4,IF(CN6="",0)))))))</f>
        <v>0</v>
      </c>
      <c r="CO37">
        <f>IF(CO6="Poor",Scoring!$B$9,IF(CO6="Fair -",Scoring!$B$8,IF(CO6="Fair",Scoring!$B$7,IF(CO6="Good -",Scoring!$B$6,IF(CO6="Good",Scoring!$B$5,IF(CO6="Very Good",Scoring!$B$4,IF(CO6="",0)))))))</f>
        <v>0</v>
      </c>
      <c r="CP37" s="43"/>
      <c r="DE37" s="80"/>
      <c r="DF37">
        <f>IF(DF6="Poor",Scoring!$B$9,IF(DF6="Fair -",Scoring!$B$8,IF(DF6="Fair",Scoring!$B$7,IF(DF6="Good -",Scoring!$B$6,IF(DF6="Good",Scoring!$B$5,IF(DF6="Very Good",Scoring!$B$4,IF(DF6="",0)))))))</f>
        <v>0</v>
      </c>
      <c r="DG37">
        <f>IF(DG6="Poor",Scoring!$B$9,IF(DG6="Fair -",Scoring!$B$8,IF(DG6="Fair",Scoring!$B$7,IF(DG6="Good -",Scoring!$B$6,IF(DG6="Good",Scoring!$B$5,IF(DG6="Very Good",Scoring!$B$4,IF(DG6="",0)))))))</f>
        <v>0</v>
      </c>
      <c r="DH37" s="43"/>
      <c r="DW37" s="80"/>
      <c r="DX37">
        <f>IF(DX6="Poor",Scoring!$B$9,IF(DX6="Fair -",Scoring!$B$8,IF(DX6="Fair",Scoring!$B$7,IF(DX6="Good -",Scoring!$B$6,IF(DX6="Good",Scoring!$B$5,IF(DX6="Very Good",Scoring!$B$4,IF(DX6="",0)))))))</f>
        <v>0</v>
      </c>
      <c r="DY37">
        <f>IF(DY6="Poor",Scoring!$B$9,IF(DY6="Fair -",Scoring!$B$8,IF(DY6="Fair",Scoring!$B$7,IF(DY6="Good -",Scoring!$B$6,IF(DY6="Good",Scoring!$B$5,IF(DY6="Very Good",Scoring!$B$4,IF(DY6="",0)))))))</f>
        <v>0</v>
      </c>
      <c r="DZ37" s="43"/>
      <c r="EO37" s="80"/>
      <c r="EP37">
        <f>IF(EP6="Poor",Scoring!$B$9,IF(EP6="Fair -",Scoring!$B$8,IF(EP6="Fair",Scoring!$B$7,IF(EP6="Good -",Scoring!$B$6,IF(EP6="Good",Scoring!$B$5,IF(EP6="Very Good",Scoring!$B$4,IF(EP6="",0)))))))</f>
        <v>0</v>
      </c>
      <c r="EQ37">
        <f>IF(EQ6="Poor",Scoring!$B$9,IF(EQ6="Fair -",Scoring!$B$8,IF(EQ6="Fair",Scoring!$B$7,IF(EQ6="Good -",Scoring!$B$6,IF(EQ6="Good",Scoring!$B$5,IF(EQ6="Very Good",Scoring!$B$4,IF(EQ6="",0)))))))</f>
        <v>0</v>
      </c>
      <c r="ER37" s="43"/>
      <c r="FG37" s="80"/>
      <c r="FH37">
        <f>IF(FH6="Poor",Scoring!$B$9,IF(FH6="Fair -",Scoring!$B$8,IF(FH6="Fair",Scoring!$B$7,IF(FH6="Good -",Scoring!$B$6,IF(FH6="Good",Scoring!$B$5,IF(FH6="Very Good",Scoring!$B$4,IF(FH6="",0)))))))</f>
        <v>0</v>
      </c>
      <c r="FI37">
        <f>IF(FI6="Poor",Scoring!$B$9,IF(FI6="Fair -",Scoring!$B$8,IF(FI6="Fair",Scoring!$B$7,IF(FI6="Good -",Scoring!$B$6,IF(FI6="Good",Scoring!$B$5,IF(FI6="Very Good",Scoring!$B$4,IF(FI6="",0)))))))</f>
        <v>0</v>
      </c>
      <c r="FJ37" s="43"/>
      <c r="FY37" s="80"/>
      <c r="FZ37">
        <f>IF(FZ6="Poor",Scoring!$B$9,IF(FZ6="Fair -",Scoring!$B$8,IF(FZ6="Fair",Scoring!$B$7,IF(FZ6="Good -",Scoring!$B$6,IF(FZ6="Good",Scoring!$B$5,IF(FZ6="Very Good",Scoring!$B$4,IF(FZ6="",0)))))))</f>
        <v>0</v>
      </c>
      <c r="GA37">
        <f>IF(GA6="Poor",Scoring!$B$9,IF(GA6="Fair -",Scoring!$B$8,IF(GA6="Fair",Scoring!$B$7,IF(GA6="Good -",Scoring!$B$6,IF(GA6="Good",Scoring!$B$5,IF(GA6="Very Good",Scoring!$B$4,IF(GA6="",0)))))))</f>
        <v>0</v>
      </c>
      <c r="GB37" s="43"/>
      <c r="GQ37" s="80"/>
      <c r="GR37">
        <f>IF(GR6="Poor",Scoring!$B$9,IF(GR6="Fair -",Scoring!$B$8,IF(GR6="Fair",Scoring!$B$7,IF(GR6="Good -",Scoring!$B$6,IF(GR6="Good",Scoring!$B$5,IF(GR6="Very Good",Scoring!$B$4,IF(GR6="",0)))))))</f>
        <v>0</v>
      </c>
      <c r="GS37">
        <f>IF(GS6="Poor",Scoring!$B$9,IF(GS6="Fair -",Scoring!$B$8,IF(GS6="Fair",Scoring!$B$7,IF(GS6="Good -",Scoring!$B$6,IF(GS6="Good",Scoring!$B$5,IF(GS6="Very Good",Scoring!$B$4,IF(GS6="",0)))))))</f>
        <v>0</v>
      </c>
      <c r="GT37" s="43"/>
      <c r="HI37" s="80"/>
    </row>
    <row r="38" spans="1:305" s="13" customFormat="1" ht="12" hidden="1" x14ac:dyDescent="0.2">
      <c r="A38" s="13" t="s">
        <v>26</v>
      </c>
      <c r="B38" s="13">
        <f>IF(B6="Poor",Scoring!$C$9,IF(B6="Fair -",Scoring!$C$8,IF(B6="Fair",Scoring!$C$7,IF(B6="Good -",Scoring!$C$6,IF(B6="Good",Scoring!$C$5,IF(B6="Very Good",Scoring!$C$4,IF(B6="",0)))))))</f>
        <v>0</v>
      </c>
      <c r="C38" s="13">
        <f>IF(C6="Poor",Scoring!$C$9,IF(C6="Fair -",Scoring!$C$8,IF(C6="Fair",Scoring!$C$7,IF(C6="Good -",Scoring!$C$6,IF(C6="Good",Scoring!$C$5,IF(C6="Very Good",Scoring!$C$4,IF(C6="",0)))))))</f>
        <v>0</v>
      </c>
      <c r="D38" s="87"/>
      <c r="S38" s="102"/>
      <c r="T38" s="13">
        <f>IF(T6="Poor",Scoring!$C$9,IF(T6="Fair -",Scoring!$C$8,IF(T6="Fair",Scoring!$C$7,IF(T6="Good -",Scoring!$C$6,IF(T6="Good",Scoring!$C$5,IF(T6="Very Good",Scoring!$C$4,IF(T6="",0)))))))</f>
        <v>0</v>
      </c>
      <c r="U38" s="13">
        <f>IF(U6="Poor",Scoring!$C$9,IF(U6="Fair -",Scoring!$C$8,IF(U6="Fair",Scoring!$C$7,IF(U6="Good -",Scoring!$C$6,IF(U6="Good",Scoring!$C$5,IF(U6="Very Good",Scoring!$C$4,IF(U6="",0)))))))</f>
        <v>0</v>
      </c>
      <c r="V38" s="87"/>
      <c r="AK38" s="102"/>
      <c r="AL38" s="13">
        <f>IF(AL6="Poor",Scoring!$C$9,IF(AL6="Fair -",Scoring!$C$8,IF(AL6="Fair",Scoring!$C$7,IF(AL6="Good -",Scoring!$C$6,IF(AL6="Good",Scoring!$C$5,IF(AL6="Very Good",Scoring!$C$4,IF(AL6="",0)))))))</f>
        <v>0</v>
      </c>
      <c r="AM38" s="13">
        <f>IF(AM6="Poor",Scoring!$C$9,IF(AM6="Fair -",Scoring!$C$8,IF(AM6="Fair",Scoring!$C$7,IF(AM6="Good -",Scoring!$C$6,IF(AM6="Good",Scoring!$C$5,IF(AM6="Very Good",Scoring!$C$4,IF(AM6="",0)))))))</f>
        <v>0</v>
      </c>
      <c r="AN38" s="87"/>
      <c r="BC38" s="102"/>
      <c r="BD38" s="13">
        <f>IF(BD6="Poor",Scoring!$C$9,IF(BD6="Fair -",Scoring!$C$8,IF(BD6="Fair",Scoring!$C$7,IF(BD6="Good -",Scoring!$C$6,IF(BD6="Good",Scoring!$C$5,IF(BD6="Very Good",Scoring!$C$4,IF(BD6="",0)))))))</f>
        <v>0</v>
      </c>
      <c r="BE38" s="13">
        <f>IF(BE6="Poor",Scoring!$C$9,IF(BE6="Fair -",Scoring!$C$8,IF(BE6="Fair",Scoring!$C$7,IF(BE6="Good -",Scoring!$C$6,IF(BE6="Good",Scoring!$C$5,IF(BE6="Very Good",Scoring!$C$4,IF(BE6="",0)))))))</f>
        <v>0</v>
      </c>
      <c r="BF38" s="87"/>
      <c r="BU38" s="102"/>
      <c r="BV38" s="13">
        <f>IF(BV6="Poor",Scoring!$C$9,IF(BV6="Fair -",Scoring!$C$8,IF(BV6="Fair",Scoring!$C$7,IF(BV6="Good -",Scoring!$C$6,IF(BV6="Good",Scoring!$C$5,IF(BV6="Very Good",Scoring!$C$4,IF(BV6="",0)))))))</f>
        <v>0</v>
      </c>
      <c r="BW38" s="13">
        <f>IF(BW6="Poor",Scoring!$C$9,IF(BW6="Fair -",Scoring!$C$8,IF(BW6="Fair",Scoring!$C$7,IF(BW6="Good -",Scoring!$C$6,IF(BW6="Good",Scoring!$C$5,IF(BW6="Very Good",Scoring!$C$4,IF(BW6="",0)))))))</f>
        <v>0</v>
      </c>
      <c r="BX38" s="87"/>
      <c r="CM38" s="102"/>
      <c r="CN38" s="13">
        <f>IF(CN6="Poor",Scoring!$C$9,IF(CN6="Fair -",Scoring!$C$8,IF(CN6="Fair",Scoring!$C$7,IF(CN6="Good -",Scoring!$C$6,IF(CN6="Good",Scoring!$C$5,IF(CN6="Very Good",Scoring!$C$4,IF(CN6="",0)))))))</f>
        <v>0</v>
      </c>
      <c r="CO38" s="13">
        <f>IF(CO6="Poor",Scoring!$C$9,IF(CO6="Fair -",Scoring!$C$8,IF(CO6="Fair",Scoring!$C$7,IF(CO6="Good -",Scoring!$C$6,IF(CO6="Good",Scoring!$C$5,IF(CO6="Very Good",Scoring!$C$4,IF(CO6="",0)))))))</f>
        <v>0</v>
      </c>
      <c r="CP38" s="87"/>
      <c r="DE38" s="102"/>
      <c r="DF38" s="13">
        <f>IF(DF6="Poor",Scoring!$C$9,IF(DF6="Fair -",Scoring!$C$8,IF(DF6="Fair",Scoring!$C$7,IF(DF6="Good -",Scoring!$C$6,IF(DF6="Good",Scoring!$C$5,IF(DF6="Very Good",Scoring!$C$4,IF(DF6="",0)))))))</f>
        <v>0</v>
      </c>
      <c r="DG38" s="13">
        <f>IF(DG6="Poor",Scoring!$C$9,IF(DG6="Fair -",Scoring!$C$8,IF(DG6="Fair",Scoring!$C$7,IF(DG6="Good -",Scoring!$C$6,IF(DG6="Good",Scoring!$C$5,IF(DG6="Very Good",Scoring!$C$4,IF(DG6="",0)))))))</f>
        <v>0</v>
      </c>
      <c r="DH38" s="87"/>
      <c r="DW38" s="102"/>
      <c r="DX38" s="13">
        <f>IF(DX6="Poor",Scoring!$C$9,IF(DX6="Fair -",Scoring!$C$8,IF(DX6="Fair",Scoring!$C$7,IF(DX6="Good -",Scoring!$C$6,IF(DX6="Good",Scoring!$C$5,IF(DX6="Very Good",Scoring!$C$4,IF(DX6="",0)))))))</f>
        <v>0</v>
      </c>
      <c r="DY38" s="13">
        <f>IF(DY6="Poor",Scoring!$C$9,IF(DY6="Fair -",Scoring!$C$8,IF(DY6="Fair",Scoring!$C$7,IF(DY6="Good -",Scoring!$C$6,IF(DY6="Good",Scoring!$C$5,IF(DY6="Very Good",Scoring!$C$4,IF(DY6="",0)))))))</f>
        <v>0</v>
      </c>
      <c r="DZ38" s="87"/>
      <c r="EO38" s="102"/>
      <c r="EP38" s="13">
        <f>IF(EP6="Poor",Scoring!$C$9,IF(EP6="Fair -",Scoring!$C$8,IF(EP6="Fair",Scoring!$C$7,IF(EP6="Good -",Scoring!$C$6,IF(EP6="Good",Scoring!$C$5,IF(EP6="Very Good",Scoring!$C$4,IF(EP6="",0)))))))</f>
        <v>0</v>
      </c>
      <c r="EQ38" s="13">
        <f>IF(EQ6="Poor",Scoring!$C$9,IF(EQ6="Fair -",Scoring!$C$8,IF(EQ6="Fair",Scoring!$C$7,IF(EQ6="Good -",Scoring!$C$6,IF(EQ6="Good",Scoring!$C$5,IF(EQ6="Very Good",Scoring!$C$4,IF(EQ6="",0)))))))</f>
        <v>0</v>
      </c>
      <c r="ER38" s="87"/>
      <c r="FG38" s="102"/>
      <c r="FH38" s="13">
        <f>IF(FH6="Poor",Scoring!$C$9,IF(FH6="Fair -",Scoring!$C$8,IF(FH6="Fair",Scoring!$C$7,IF(FH6="Good -",Scoring!$C$6,IF(FH6="Good",Scoring!$C$5,IF(FH6="Very Good",Scoring!$C$4,IF(FH6="",0)))))))</f>
        <v>0</v>
      </c>
      <c r="FI38" s="13">
        <f>IF(FI6="Poor",Scoring!$C$9,IF(FI6="Fair -",Scoring!$C$8,IF(FI6="Fair",Scoring!$C$7,IF(FI6="Good -",Scoring!$C$6,IF(FI6="Good",Scoring!$C$5,IF(FI6="Very Good",Scoring!$C$4,IF(FI6="",0)))))))</f>
        <v>0</v>
      </c>
      <c r="FJ38" s="87"/>
      <c r="FY38" s="102"/>
      <c r="FZ38" s="13">
        <f>IF(FZ6="Poor",Scoring!$C$9,IF(FZ6="Fair -",Scoring!$C$8,IF(FZ6="Fair",Scoring!$C$7,IF(FZ6="Good -",Scoring!$C$6,IF(FZ6="Good",Scoring!$C$5,IF(FZ6="Very Good",Scoring!$C$4,IF(FZ6="",0)))))))</f>
        <v>0</v>
      </c>
      <c r="GA38" s="13">
        <f>IF(GA6="Poor",Scoring!$C$9,IF(GA6="Fair -",Scoring!$C$8,IF(GA6="Fair",Scoring!$C$7,IF(GA6="Good -",Scoring!$C$6,IF(GA6="Good",Scoring!$C$5,IF(GA6="Very Good",Scoring!$C$4,IF(GA6="",0)))))))</f>
        <v>0</v>
      </c>
      <c r="GB38" s="87"/>
      <c r="GQ38" s="102"/>
      <c r="GR38" s="13">
        <f>IF(GR6="Poor",Scoring!$C$9,IF(GR6="Fair -",Scoring!$C$8,IF(GR6="Fair",Scoring!$C$7,IF(GR6="Good -",Scoring!$C$6,IF(GR6="Good",Scoring!$C$5,IF(GR6="Very Good",Scoring!$C$4,IF(GR6="",0)))))))</f>
        <v>0</v>
      </c>
      <c r="GS38" s="13">
        <f>IF(GS6="Poor",Scoring!$C$9,IF(GS6="Fair -",Scoring!$C$8,IF(GS6="Fair",Scoring!$C$7,IF(GS6="Good -",Scoring!$C$6,IF(GS6="Good",Scoring!$C$5,IF(GS6="Very Good",Scoring!$C$4,IF(GS6="",0)))))))</f>
        <v>0</v>
      </c>
      <c r="GT38" s="87"/>
      <c r="HI38" s="102"/>
      <c r="KS38" s="152"/>
    </row>
    <row r="39" spans="1:305" s="14" customFormat="1" hidden="1" x14ac:dyDescent="0.25">
      <c r="A39" s="14" t="s">
        <v>47</v>
      </c>
      <c r="B39" s="14">
        <f>B37*B38</f>
        <v>0</v>
      </c>
      <c r="C39" s="14">
        <f>C37*C38</f>
        <v>0</v>
      </c>
      <c r="D39" s="88"/>
      <c r="S39" s="103"/>
      <c r="T39" s="14">
        <f>T37*T38</f>
        <v>0</v>
      </c>
      <c r="U39" s="14">
        <f>U37*U38</f>
        <v>0</v>
      </c>
      <c r="V39" s="88"/>
      <c r="AK39" s="103"/>
      <c r="AL39" s="14">
        <f>AL37*AL38</f>
        <v>0</v>
      </c>
      <c r="AM39" s="14">
        <f>AM37*AM38</f>
        <v>0</v>
      </c>
      <c r="AN39" s="88"/>
      <c r="BC39" s="103"/>
      <c r="BD39" s="14">
        <f>BD37*BD38</f>
        <v>0</v>
      </c>
      <c r="BE39" s="14">
        <f>BE37*BE38</f>
        <v>0</v>
      </c>
      <c r="BF39" s="88"/>
      <c r="BU39" s="103"/>
      <c r="BV39" s="14">
        <f>BV37*BV38</f>
        <v>0</v>
      </c>
      <c r="BW39" s="14">
        <f>BW37*BW38</f>
        <v>0</v>
      </c>
      <c r="BX39" s="88"/>
      <c r="CM39" s="103"/>
      <c r="CN39" s="14">
        <f>CN37*CN38</f>
        <v>0</v>
      </c>
      <c r="CO39" s="14">
        <f>CO37*CO38</f>
        <v>0</v>
      </c>
      <c r="CP39" s="88"/>
      <c r="DE39" s="103"/>
      <c r="DF39" s="14">
        <f>DF37*DF38</f>
        <v>0</v>
      </c>
      <c r="DG39" s="14">
        <f>DG37*DG38</f>
        <v>0</v>
      </c>
      <c r="DH39" s="88"/>
      <c r="DW39" s="103"/>
      <c r="DX39" s="14">
        <f>DX37*DX38</f>
        <v>0</v>
      </c>
      <c r="DY39" s="14">
        <f>DY37*DY38</f>
        <v>0</v>
      </c>
      <c r="DZ39" s="88"/>
      <c r="EO39" s="103"/>
      <c r="EP39" s="14">
        <f>EP37*EP38</f>
        <v>0</v>
      </c>
      <c r="EQ39" s="14">
        <f>EQ37*EQ38</f>
        <v>0</v>
      </c>
      <c r="ER39" s="88"/>
      <c r="FG39" s="103"/>
      <c r="FH39" s="14">
        <f>FH37*FH38</f>
        <v>0</v>
      </c>
      <c r="FI39" s="14">
        <f>FI37*FI38</f>
        <v>0</v>
      </c>
      <c r="FJ39" s="88"/>
      <c r="FY39" s="103"/>
      <c r="FZ39" s="14">
        <f>FZ37*FZ38</f>
        <v>0</v>
      </c>
      <c r="GA39" s="14">
        <f>GA37*GA38</f>
        <v>0</v>
      </c>
      <c r="GB39" s="88"/>
      <c r="GQ39" s="103"/>
      <c r="GR39" s="14">
        <f>GR37*GR38</f>
        <v>0</v>
      </c>
      <c r="GS39" s="14">
        <f>GS37*GS38</f>
        <v>0</v>
      </c>
      <c r="GT39" s="88"/>
      <c r="HI39" s="103"/>
      <c r="KS39" s="153"/>
    </row>
    <row r="40" spans="1:305" s="14" customFormat="1" hidden="1" x14ac:dyDescent="0.25">
      <c r="A40" s="44" t="s">
        <v>48</v>
      </c>
      <c r="D40" s="88"/>
      <c r="E40" s="68" t="str">
        <f>IF(D6="","",IF(D6="-","",IF(E6=0,"",INDEX(ThreatRankMatrix,MATCH(D6,Rank,0),MATCH(E6,Rank,0)))))</f>
        <v/>
      </c>
      <c r="F40" s="68" t="str">
        <f>IF(D6="","",IF(D6="-","",IF(F6=0,"",INDEX(ThreatRankMatrix,MATCH(D6,Rank,0),MATCH(F6,Rank,0)))))</f>
        <v/>
      </c>
      <c r="G40" s="68" t="str">
        <f>IF(D6="","",IF(D6="-","",IF(G6=0,"",INDEX(ThreatRankMatrix,MATCH(D6,Rank,0),MATCH(G6,Rank,0)))))</f>
        <v/>
      </c>
      <c r="H40" s="68" t="str">
        <f>IF(D6="","",IF(D6="-","",IF(H6=0,"",INDEX(ThreatRankMatrix,MATCH(D6,Rank,0),MATCH(H6,Rank,0)))))</f>
        <v/>
      </c>
      <c r="I40" s="68" t="str">
        <f>IF(D6="","",IF(D6="-","",IF(I6=0,"",INDEX(ThreatRankMatrix,MATCH(D6,Rank,0),MATCH(I6,Rank,0)))))</f>
        <v/>
      </c>
      <c r="J40" s="68" t="str">
        <f>IF(D6="","",IF(D6="-","",IF(J6=0,"",INDEX(ThreatRankMatrix,MATCH(D6,Rank,0),MATCH(J6,Rank,0)))))</f>
        <v/>
      </c>
      <c r="K40" s="68" t="str">
        <f>IF(D6="","",IF(D6="-","",IF(K6=0,"",INDEX(ThreatRankMatrix,MATCH(D6,Rank,0),MATCH(K6,Rank,0)))))</f>
        <v/>
      </c>
      <c r="L40" s="68" t="str">
        <f>IF(D6="","",IF(D6="-","",IF(L6=0,"",INDEX(ThreatRankMatrix,MATCH(D6,Rank,0),MATCH(L6,Rank,0)))))</f>
        <v/>
      </c>
      <c r="M40" s="68" t="str">
        <f>IF(D6="","",IF(D6="-","",IF(M6=0,"",INDEX(ThreatRankMatrix,MATCH(D6,Rank,0),MATCH(M6,Rank,0)))))</f>
        <v/>
      </c>
      <c r="N40" s="68" t="str">
        <f>IF(D6="","",IF(D6="-","",IF(N6=0,"",INDEX(ThreatRankMatrix,MATCH(D6,Rank,0),MATCH(N6,Rank,0)))))</f>
        <v/>
      </c>
      <c r="O40" s="68" t="str">
        <f>IF(D6="","",IF(D6="-","",IF(O6=0,"",INDEX(ThreatRankMatrix,MATCH(D6,Rank,0),MATCH(O6,Rank,0)))))</f>
        <v/>
      </c>
      <c r="P40" s="68" t="str">
        <f>IF(D6="","",IF(D6="-","",IF(P6=0,"",INDEX(ThreatRankMatrix,MATCH(D6,Rank,0),MATCH(P6,Rank,0)))))</f>
        <v/>
      </c>
      <c r="Q40" s="68" t="str">
        <f>IF(D6="","",IF(D6="-","",IF(Q6=0,"",INDEX(ThreatRankMatrix,MATCH(D6,Rank,0),MATCH(Q6,Rank,0)))))</f>
        <v/>
      </c>
      <c r="R40" s="68" t="str">
        <f>IF(D6="","",IF(D6="-","",IF(R6=0,"",INDEX(ThreatRankMatrix,MATCH(D6,Rank,0),MATCH(R6,Rank,0)))))</f>
        <v/>
      </c>
      <c r="S40" s="107" t="str">
        <f>IF(D6="","",IF(D6="-","",IF(S6=0,"",INDEX(ThreatRankMatrix,MATCH(D6,Rank,0),MATCH(S6,Rank,0)))))</f>
        <v/>
      </c>
      <c r="V40" s="88"/>
      <c r="W40" s="68" t="str">
        <f>IF(V6="","",IF(V6="-","",IF(W6=0,"",INDEX(ThreatRankMatrix,MATCH(V6,Rank,0),MATCH(W6,Rank,0)))))</f>
        <v/>
      </c>
      <c r="X40" s="68" t="str">
        <f>IF(V6="","",IF(V6="-","",IF(X6=0,"",INDEX(ThreatRankMatrix,MATCH(V6,Rank,0),MATCH(X6,Rank,0)))))</f>
        <v/>
      </c>
      <c r="Y40" s="68" t="str">
        <f>IF(V6="","",IF(V6="-","",IF(Y6=0,"",INDEX(ThreatRankMatrix,MATCH(V6,Rank,0),MATCH(Y6,Rank,0)))))</f>
        <v/>
      </c>
      <c r="Z40" s="68" t="str">
        <f>IF(V6="","",IF(V6="-","",IF(Z6=0,"",INDEX(ThreatRankMatrix,MATCH(V6,Rank,0),MATCH(Z6,Rank,0)))))</f>
        <v/>
      </c>
      <c r="AA40" s="68" t="str">
        <f>IF(V6="","",IF(V6="-","",IF(AA6=0,"",INDEX(ThreatRankMatrix,MATCH(V6,Rank,0),MATCH(AA6,Rank,0)))))</f>
        <v/>
      </c>
      <c r="AB40" s="68" t="str">
        <f>IF(V6="","",IF(V6="-","",IF(AB6=0,"",INDEX(ThreatRankMatrix,MATCH(V6,Rank,0),MATCH(AB6,Rank,0)))))</f>
        <v/>
      </c>
      <c r="AC40" s="68" t="str">
        <f>IF(V6="","",IF(V6="-","",IF(AC6=0,"",INDEX(ThreatRankMatrix,MATCH(V6,Rank,0),MATCH(AC6,Rank,0)))))</f>
        <v/>
      </c>
      <c r="AD40" s="68" t="str">
        <f>IF(V6="","",IF(V6="-","",IF(AD6=0,"",INDEX(ThreatRankMatrix,MATCH(V6,Rank,0),MATCH(AD6,Rank,0)))))</f>
        <v/>
      </c>
      <c r="AE40" s="68" t="str">
        <f>IF(V6="","",IF(V6="-","",IF(AE6=0,"",INDEX(ThreatRankMatrix,MATCH(V6,Rank,0),MATCH(AE6,Rank,0)))))</f>
        <v/>
      </c>
      <c r="AF40" s="68" t="str">
        <f>IF(V6="","",IF(V6="-","",IF(AF6=0,"",INDEX(ThreatRankMatrix,MATCH(V6,Rank,0),MATCH(AF6,Rank,0)))))</f>
        <v/>
      </c>
      <c r="AG40" s="68" t="str">
        <f>IF(V6="","",IF(V6="-","",IF(AG6=0,"",INDEX(ThreatRankMatrix,MATCH(V6,Rank,0),MATCH(AG6,Rank,0)))))</f>
        <v/>
      </c>
      <c r="AH40" s="68" t="str">
        <f>IF(V6="","",IF(V6="-","",IF(AH6=0,"",INDEX(ThreatRankMatrix,MATCH(V6,Rank,0),MATCH(AH6,Rank,0)))))</f>
        <v/>
      </c>
      <c r="AI40" s="68" t="str">
        <f>IF(V6="","",IF(V6="-","",IF(AI6=0,"",INDEX(ThreatRankMatrix,MATCH(V6,Rank,0),MATCH(AI6,Rank,0)))))</f>
        <v/>
      </c>
      <c r="AJ40" s="68" t="str">
        <f>IF(V6="","",IF(V6="-","",IF(AJ6=0,"",INDEX(ThreatRankMatrix,MATCH(V6,Rank,0),MATCH(AJ6,Rank,0)))))</f>
        <v/>
      </c>
      <c r="AK40" s="107" t="str">
        <f>IF(V6="","",IF(V6="-","",IF(AK6=0,"",INDEX(ThreatRankMatrix,MATCH(V6,Rank,0),MATCH(AK6,Rank,0)))))</f>
        <v/>
      </c>
      <c r="AN40" s="88"/>
      <c r="AO40" s="68" t="str">
        <f>IF(AN6="","",IF(AN6="-","",IF(AO6=0,"",INDEX(ThreatRankMatrix,MATCH(AN6,Rank,0),MATCH(AO6,Rank,0)))))</f>
        <v/>
      </c>
      <c r="AP40" s="68" t="str">
        <f>IF(AN6="","",IF(AN6="-","",IF(AP6=0,"",INDEX(ThreatRankMatrix,MATCH(AN6,Rank,0),MATCH(AP6,Rank,0)))))</f>
        <v/>
      </c>
      <c r="AQ40" s="68" t="str">
        <f>IF(AN6="","",IF(AN6="-","",IF(AQ6=0,"",INDEX(ThreatRankMatrix,MATCH(AN6,Rank,0),MATCH(AQ6,Rank,0)))))</f>
        <v/>
      </c>
      <c r="AR40" s="68" t="str">
        <f>IF(AN6="","",IF(AN6="-","",IF(AR6=0,"",INDEX(ThreatRankMatrix,MATCH(AN6,Rank,0),MATCH(AR6,Rank,0)))))</f>
        <v/>
      </c>
      <c r="AS40" s="68" t="str">
        <f>IF(AN6="","",IF(AN6="-","",IF(AS6=0,"",INDEX(ThreatRankMatrix,MATCH(AN6,Rank,0),MATCH(AS6,Rank,0)))))</f>
        <v/>
      </c>
      <c r="AT40" s="68" t="str">
        <f>IF(AN6="","",IF(AN6="-","",IF(AT6=0,"",INDEX(ThreatRankMatrix,MATCH(AN6,Rank,0),MATCH(AT6,Rank,0)))))</f>
        <v/>
      </c>
      <c r="AU40" s="68" t="str">
        <f>IF(AN6="","",IF(AN6="-","",IF(AU6=0,"",INDEX(ThreatRankMatrix,MATCH(AN6,Rank,0),MATCH(AU6,Rank,0)))))</f>
        <v/>
      </c>
      <c r="AV40" s="68" t="str">
        <f>IF(AN6="","",IF(AN6="-","",IF(AV6=0,"",INDEX(ThreatRankMatrix,MATCH(AN6,Rank,0),MATCH(AV6,Rank,0)))))</f>
        <v/>
      </c>
      <c r="AW40" s="68" t="str">
        <f>IF(AN6="","",IF(AN6="-","",IF(AW6=0,"",INDEX(ThreatRankMatrix,MATCH(AN6,Rank,0),MATCH(AW6,Rank,0)))))</f>
        <v/>
      </c>
      <c r="AX40" s="68" t="str">
        <f>IF(AN6="","",IF(AN6="-","",IF(AX6=0,"",INDEX(ThreatRankMatrix,MATCH(AN6,Rank,0),MATCH(AX6,Rank,0)))))</f>
        <v/>
      </c>
      <c r="AY40" s="68" t="str">
        <f>IF(AN6="","",IF(AN6="-","",IF(AY6=0,"",INDEX(ThreatRankMatrix,MATCH(AN6,Rank,0),MATCH(AY6,Rank,0)))))</f>
        <v/>
      </c>
      <c r="AZ40" s="68" t="str">
        <f>IF(AN6="","",IF(AN6="-","",IF(AZ6=0,"",INDEX(ThreatRankMatrix,MATCH(AN6,Rank,0),MATCH(AZ6,Rank,0)))))</f>
        <v/>
      </c>
      <c r="BA40" s="68" t="str">
        <f>IF(AN6="","",IF(AN6="-","",IF(BA6=0,"",INDEX(ThreatRankMatrix,MATCH(AN6,Rank,0),MATCH(BA6,Rank,0)))))</f>
        <v/>
      </c>
      <c r="BB40" s="68" t="str">
        <f>IF(AN6="","",IF(AN6="-","",IF(BB6=0,"",INDEX(ThreatRankMatrix,MATCH(AN6,Rank,0),MATCH(BB6,Rank,0)))))</f>
        <v/>
      </c>
      <c r="BC40" s="107" t="str">
        <f>IF(AN6="","",IF(AN6="-","",IF(BC6=0,"",INDEX(ThreatRankMatrix,MATCH(AN6,Rank,0),MATCH(BC6,Rank,0)))))</f>
        <v/>
      </c>
      <c r="BF40" s="88"/>
      <c r="BG40" s="68" t="str">
        <f>IF(BF6="","",IF(BF6="-","",IF(BG6=0,"",INDEX(ThreatRankMatrix,MATCH(BF6,Rank,0),MATCH(BG6,Rank,0)))))</f>
        <v/>
      </c>
      <c r="BH40" s="68" t="str">
        <f>IF(BF6="","",IF(BF6="-","",IF(BH6=0,"",INDEX(ThreatRankMatrix,MATCH(BF6,Rank,0),MATCH(BH6,Rank,0)))))</f>
        <v/>
      </c>
      <c r="BI40" s="68" t="str">
        <f>IF(BF6="","",IF(BF6="-","",IF(BI6=0,"",INDEX(ThreatRankMatrix,MATCH(BF6,Rank,0),MATCH(BI6,Rank,0)))))</f>
        <v/>
      </c>
      <c r="BJ40" s="68" t="str">
        <f>IF(BF6="","",IF(BF6="-","",IF(BJ6=0,"",INDEX(ThreatRankMatrix,MATCH(BF6,Rank,0),MATCH(BJ6,Rank,0)))))</f>
        <v/>
      </c>
      <c r="BK40" s="68" t="str">
        <f>IF(BF6="","",IF(BF6="-","",IF(BK6=0,"",INDEX(ThreatRankMatrix,MATCH(BF6,Rank,0),MATCH(BK6,Rank,0)))))</f>
        <v/>
      </c>
      <c r="BL40" s="68" t="str">
        <f>IF(BF6="","",IF(BF6="-","",IF(BL6=0,"",INDEX(ThreatRankMatrix,MATCH(BF6,Rank,0),MATCH(BL6,Rank,0)))))</f>
        <v/>
      </c>
      <c r="BM40" s="68" t="str">
        <f>IF(BF6="","",IF(BF6="-","",IF(BM6=0,"",INDEX(ThreatRankMatrix,MATCH(BF6,Rank,0),MATCH(BM6,Rank,0)))))</f>
        <v/>
      </c>
      <c r="BN40" s="68" t="str">
        <f>IF(BF6="","",IF(BF6="-","",IF(BN6=0,"",INDEX(ThreatRankMatrix,MATCH(BF6,Rank,0),MATCH(BN6,Rank,0)))))</f>
        <v/>
      </c>
      <c r="BO40" s="68" t="str">
        <f>IF(BF6="","",IF(BF6="-","",IF(BO6=0,"",INDEX(ThreatRankMatrix,MATCH(BF6,Rank,0),MATCH(BO6,Rank,0)))))</f>
        <v/>
      </c>
      <c r="BP40" s="68" t="str">
        <f>IF(BF6="","",IF(BF6="-","",IF(BP6=0,"",INDEX(ThreatRankMatrix,MATCH(BF6,Rank,0),MATCH(BP6,Rank,0)))))</f>
        <v/>
      </c>
      <c r="BQ40" s="68" t="str">
        <f>IF(BF6="","",IF(BF6="-","",IF(BQ6=0,"",INDEX(ThreatRankMatrix,MATCH(BF6,Rank,0),MATCH(BQ6,Rank,0)))))</f>
        <v/>
      </c>
      <c r="BR40" s="68" t="str">
        <f>IF(BF6="","",IF(BF6="-","",IF(BR6=0,"",INDEX(ThreatRankMatrix,MATCH(BF6,Rank,0),MATCH(BR6,Rank,0)))))</f>
        <v/>
      </c>
      <c r="BS40" s="68" t="str">
        <f>IF(BF6="","",IF(BF6="-","",IF(BS6=0,"",INDEX(ThreatRankMatrix,MATCH(BF6,Rank,0),MATCH(BS6,Rank,0)))))</f>
        <v/>
      </c>
      <c r="BT40" s="68" t="str">
        <f>IF(BF6="","",IF(BF6="-","",IF(BT6=0,"",INDEX(ThreatRankMatrix,MATCH(BF6,Rank,0),MATCH(BT6,Rank,0)))))</f>
        <v/>
      </c>
      <c r="BU40" s="107" t="str">
        <f>IF(BF6="","",IF(BF6="-","",IF(BU6=0,"",INDEX(ThreatRankMatrix,MATCH(BF6,Rank,0),MATCH(BU6,Rank,0)))))</f>
        <v/>
      </c>
      <c r="BX40" s="88"/>
      <c r="BY40" s="68" t="str">
        <f>IF(BX6="","",IF(BX6="-","",IF(BY6=0,"",INDEX(ThreatRankMatrix,MATCH(BX6,Rank,0),MATCH(BY6,Rank,0)))))</f>
        <v/>
      </c>
      <c r="BZ40" s="68" t="str">
        <f>IF(BX6="","",IF(BX6="-","",IF(BZ6=0,"",INDEX(ThreatRankMatrix,MATCH(BX6,Rank,0),MATCH(BZ6,Rank,0)))))</f>
        <v/>
      </c>
      <c r="CA40" s="68" t="str">
        <f>IF(BX6="","",IF(BX6="-","",IF(CA6=0,"",INDEX(ThreatRankMatrix,MATCH(BX6,Rank,0),MATCH(CA6,Rank,0)))))</f>
        <v/>
      </c>
      <c r="CB40" s="68" t="str">
        <f>IF(BX6="","",IF(BX6="-","",IF(CB6=0,"",INDEX(ThreatRankMatrix,MATCH(BX6,Rank,0),MATCH(CB6,Rank,0)))))</f>
        <v/>
      </c>
      <c r="CC40" s="68" t="str">
        <f>IF(BX6="","",IF(BX6="-","",IF(CC6=0,"",INDEX(ThreatRankMatrix,MATCH(BX6,Rank,0),MATCH(CC6,Rank,0)))))</f>
        <v/>
      </c>
      <c r="CD40" s="68" t="str">
        <f>IF(BX6="","",IF(BX6="-","",IF(CD6=0,"",INDEX(ThreatRankMatrix,MATCH(BX6,Rank,0),MATCH(CD6,Rank,0)))))</f>
        <v/>
      </c>
      <c r="CE40" s="68" t="str">
        <f>IF(BX6="","",IF(BX6="-","",IF(CE6=0,"",INDEX(ThreatRankMatrix,MATCH(BX6,Rank,0),MATCH(CE6,Rank,0)))))</f>
        <v/>
      </c>
      <c r="CF40" s="68" t="str">
        <f>IF(BX6="","",IF(BX6="-","",IF(CF6=0,"",INDEX(ThreatRankMatrix,MATCH(BX6,Rank,0),MATCH(CF6,Rank,0)))))</f>
        <v/>
      </c>
      <c r="CG40" s="68" t="str">
        <f>IF(BX6="","",IF(BX6="-","",IF(CG6=0,"",INDEX(ThreatRankMatrix,MATCH(BX6,Rank,0),MATCH(CG6,Rank,0)))))</f>
        <v/>
      </c>
      <c r="CH40" s="68" t="str">
        <f>IF(BX6="","",IF(BX6="-","",IF(CH6=0,"",INDEX(ThreatRankMatrix,MATCH(BX6,Rank,0),MATCH(CH6,Rank,0)))))</f>
        <v/>
      </c>
      <c r="CI40" s="68" t="str">
        <f>IF(BX6="","",IF(BX6="-","",IF(CI6=0,"",INDEX(ThreatRankMatrix,MATCH(BX6,Rank,0),MATCH(CI6,Rank,0)))))</f>
        <v/>
      </c>
      <c r="CJ40" s="68" t="str">
        <f>IF(BX6="","",IF(BX6="-","",IF(CJ6=0,"",INDEX(ThreatRankMatrix,MATCH(BX6,Rank,0),MATCH(CJ6,Rank,0)))))</f>
        <v/>
      </c>
      <c r="CK40" s="68" t="str">
        <f>IF(BX6="","",IF(BX6="-","",IF(CK6=0,"",INDEX(ThreatRankMatrix,MATCH(BX6,Rank,0),MATCH(CK6,Rank,0)))))</f>
        <v/>
      </c>
      <c r="CL40" s="68" t="str">
        <f>IF(BX6="","",IF(BX6="-","",IF(CL6=0,"",INDEX(ThreatRankMatrix,MATCH(BX6,Rank,0),MATCH(CL6,Rank,0)))))</f>
        <v/>
      </c>
      <c r="CM40" s="107" t="str">
        <f>IF(BX6="","",IF(BX6="-","",IF(CM6=0,"",INDEX(ThreatRankMatrix,MATCH(BX6,Rank,0),MATCH(CM6,Rank,0)))))</f>
        <v/>
      </c>
      <c r="CP40" s="88"/>
      <c r="CQ40" s="68" t="str">
        <f>IF(CP6="","",IF(CP6="-","",IF(CQ6=0,"",INDEX(ThreatRankMatrix,MATCH(CP6,Rank,0),MATCH(CQ6,Rank,0)))))</f>
        <v/>
      </c>
      <c r="CR40" s="68" t="str">
        <f>IF(CP6="","",IF(CP6="-","",IF(CR6=0,"",INDEX(ThreatRankMatrix,MATCH(CP6,Rank,0),MATCH(CR6,Rank,0)))))</f>
        <v/>
      </c>
      <c r="CS40" s="68" t="str">
        <f>IF(CP6="","",IF(CP6="-","",IF(CS6=0,"",INDEX(ThreatRankMatrix,MATCH(CP6,Rank,0),MATCH(CS6,Rank,0)))))</f>
        <v/>
      </c>
      <c r="CT40" s="68" t="str">
        <f>IF(CP6="","",IF(CP6="-","",IF(CT6=0,"",INDEX(ThreatRankMatrix,MATCH(CP6,Rank,0),MATCH(CT6,Rank,0)))))</f>
        <v/>
      </c>
      <c r="CU40" s="68" t="str">
        <f>IF(CP6="","",IF(CP6="-","",IF(CU6=0,"",INDEX(ThreatRankMatrix,MATCH(CP6,Rank,0),MATCH(CU6,Rank,0)))))</f>
        <v/>
      </c>
      <c r="CV40" s="68" t="str">
        <f>IF(CP6="","",IF(CP6="-","",IF(CV6=0,"",INDEX(ThreatRankMatrix,MATCH(CP6,Rank,0),MATCH(CV6,Rank,0)))))</f>
        <v/>
      </c>
      <c r="CW40" s="68" t="str">
        <f>IF(CP6="","",IF(CP6="-","",IF(CW6=0,"",INDEX(ThreatRankMatrix,MATCH(CP6,Rank,0),MATCH(CW6,Rank,0)))))</f>
        <v/>
      </c>
      <c r="CX40" s="68" t="str">
        <f>IF(CP6="","",IF(CP6="-","",IF(CX6=0,"",INDEX(ThreatRankMatrix,MATCH(CP6,Rank,0),MATCH(CX6,Rank,0)))))</f>
        <v/>
      </c>
      <c r="CY40" s="68" t="str">
        <f>IF(CP6="","",IF(CP6="-","",IF(CY6=0,"",INDEX(ThreatRankMatrix,MATCH(CP6,Rank,0),MATCH(CY6,Rank,0)))))</f>
        <v/>
      </c>
      <c r="CZ40" s="68" t="str">
        <f>IF(CP6="","",IF(CP6="-","",IF(CZ6=0,"",INDEX(ThreatRankMatrix,MATCH(CP6,Rank,0),MATCH(CZ6,Rank,0)))))</f>
        <v/>
      </c>
      <c r="DA40" s="68" t="str">
        <f>IF(CP6="","",IF(CP6="-","",IF(DA6=0,"",INDEX(ThreatRankMatrix,MATCH(CP6,Rank,0),MATCH(DA6,Rank,0)))))</f>
        <v/>
      </c>
      <c r="DB40" s="68" t="str">
        <f>IF(CP6="","",IF(CP6="-","",IF(DB6=0,"",INDEX(ThreatRankMatrix,MATCH(CP6,Rank,0),MATCH(DB6,Rank,0)))))</f>
        <v/>
      </c>
      <c r="DC40" s="68" t="str">
        <f>IF(CP6="","",IF(CP6="-","",IF(DC6=0,"",INDEX(ThreatRankMatrix,MATCH(CP6,Rank,0),MATCH(DC6,Rank,0)))))</f>
        <v/>
      </c>
      <c r="DD40" s="68" t="str">
        <f>IF(CP6="","",IF(CP6="-","",IF(DD6=0,"",INDEX(ThreatRankMatrix,MATCH(CP6,Rank,0),MATCH(DD6,Rank,0)))))</f>
        <v/>
      </c>
      <c r="DE40" s="107" t="str">
        <f>IF(CP6="","",IF(CP6="-","",IF(DE6=0,"",INDEX(ThreatRankMatrix,MATCH(CP6,Rank,0),MATCH(DE6,Rank,0)))))</f>
        <v/>
      </c>
      <c r="DH40" s="88"/>
      <c r="DI40" s="68" t="str">
        <f>IF(DH6="","",IF(DH6="-","",IF(DI6=0,"",INDEX(ThreatRankMatrix,MATCH(DH6,Rank,0),MATCH(DI6,Rank,0)))))</f>
        <v/>
      </c>
      <c r="DJ40" s="68" t="str">
        <f>IF(DH6="","",IF(DH6="-","",IF(DJ6=0,"",INDEX(ThreatRankMatrix,MATCH(DH6,Rank,0),MATCH(DJ6,Rank,0)))))</f>
        <v/>
      </c>
      <c r="DK40" s="68" t="str">
        <f>IF(DH6="","",IF(DH6="-","",IF(DK6=0,"",INDEX(ThreatRankMatrix,MATCH(DH6,Rank,0),MATCH(DK6,Rank,0)))))</f>
        <v/>
      </c>
      <c r="DL40" s="68" t="str">
        <f>IF(DH6="","",IF(DH6="-","",IF(DL6=0,"",INDEX(ThreatRankMatrix,MATCH(DH6,Rank,0),MATCH(DL6,Rank,0)))))</f>
        <v/>
      </c>
      <c r="DM40" s="68" t="str">
        <f>IF(DH6="","",IF(DH6="-","",IF(DM6=0,"",INDEX(ThreatRankMatrix,MATCH(DH6,Rank,0),MATCH(DM6,Rank,0)))))</f>
        <v/>
      </c>
      <c r="DN40" s="68" t="str">
        <f>IF(DH6="","",IF(DH6="-","",IF(DN6=0,"",INDEX(ThreatRankMatrix,MATCH(DH6,Rank,0),MATCH(DN6,Rank,0)))))</f>
        <v/>
      </c>
      <c r="DO40" s="68" t="str">
        <f>IF(DH6="","",IF(DH6="-","",IF(DO6=0,"",INDEX(ThreatRankMatrix,MATCH(DH6,Rank,0),MATCH(DO6,Rank,0)))))</f>
        <v/>
      </c>
      <c r="DP40" s="68" t="str">
        <f>IF(DH6="","",IF(DH6="-","",IF(DP6=0,"",INDEX(ThreatRankMatrix,MATCH(DH6,Rank,0),MATCH(DP6,Rank,0)))))</f>
        <v/>
      </c>
      <c r="DQ40" s="68" t="str">
        <f>IF(DH6="","",IF(DH6="-","",IF(DQ6=0,"",INDEX(ThreatRankMatrix,MATCH(DH6,Rank,0),MATCH(DQ6,Rank,0)))))</f>
        <v/>
      </c>
      <c r="DR40" s="68" t="str">
        <f>IF(DH6="","",IF(DH6="-","",IF(DR6=0,"",INDEX(ThreatRankMatrix,MATCH(DH6,Rank,0),MATCH(DR6,Rank,0)))))</f>
        <v/>
      </c>
      <c r="DS40" s="68" t="str">
        <f>IF(DH6="","",IF(DH6="-","",IF(DS6=0,"",INDEX(ThreatRankMatrix,MATCH(DH6,Rank,0),MATCH(DS6,Rank,0)))))</f>
        <v/>
      </c>
      <c r="DT40" s="68" t="str">
        <f>IF(DH6="","",IF(DH6="-","",IF(DT6=0,"",INDEX(ThreatRankMatrix,MATCH(DH6,Rank,0),MATCH(DT6,Rank,0)))))</f>
        <v/>
      </c>
      <c r="DU40" s="68" t="str">
        <f>IF(DH6="","",IF(DH6="-","",IF(DU6=0,"",INDEX(ThreatRankMatrix,MATCH(DH6,Rank,0),MATCH(DU6,Rank,0)))))</f>
        <v/>
      </c>
      <c r="DV40" s="68" t="str">
        <f>IF(DH6="","",IF(DH6="-","",IF(DV6=0,"",INDEX(ThreatRankMatrix,MATCH(DH6,Rank,0),MATCH(DV6,Rank,0)))))</f>
        <v/>
      </c>
      <c r="DW40" s="107" t="str">
        <f>IF(DH6="","",IF(DH6="-","",IF(DW6=0,"",INDEX(ThreatRankMatrix,MATCH(DH6,Rank,0),MATCH(DW6,Rank,0)))))</f>
        <v/>
      </c>
      <c r="DZ40" s="88"/>
      <c r="EA40" s="68" t="str">
        <f>IF(DZ6="","",IF(DZ6="-","",IF(EA6=0,"",INDEX(ThreatRankMatrix,MATCH(DZ6,Rank,0),MATCH(EA6,Rank,0)))))</f>
        <v/>
      </c>
      <c r="EB40" s="68" t="str">
        <f>IF(DZ6="","",IF(DZ6="-","",IF(EB6=0,"",INDEX(ThreatRankMatrix,MATCH(DZ6,Rank,0),MATCH(EB6,Rank,0)))))</f>
        <v/>
      </c>
      <c r="EC40" s="68" t="str">
        <f>IF(DZ6="","",IF(DZ6="-","",IF(EC6=0,"",INDEX(ThreatRankMatrix,MATCH(DZ6,Rank,0),MATCH(EC6,Rank,0)))))</f>
        <v/>
      </c>
      <c r="ED40" s="68" t="str">
        <f>IF(DZ6="","",IF(DZ6="-","",IF(ED6=0,"",INDEX(ThreatRankMatrix,MATCH(DZ6,Rank,0),MATCH(ED6,Rank,0)))))</f>
        <v/>
      </c>
      <c r="EE40" s="68" t="str">
        <f>IF(DZ6="","",IF(DZ6="-","",IF(EE6=0,"",INDEX(ThreatRankMatrix,MATCH(DZ6,Rank,0),MATCH(EE6,Rank,0)))))</f>
        <v/>
      </c>
      <c r="EF40" s="68" t="str">
        <f>IF(DZ6="","",IF(DZ6="-","",IF(EF6=0,"",INDEX(ThreatRankMatrix,MATCH(DZ6,Rank,0),MATCH(EF6,Rank,0)))))</f>
        <v/>
      </c>
      <c r="EG40" s="68" t="str">
        <f>IF(DZ6="","",IF(DZ6="-","",IF(EG6=0,"",INDEX(ThreatRankMatrix,MATCH(DZ6,Rank,0),MATCH(EG6,Rank,0)))))</f>
        <v/>
      </c>
      <c r="EH40" s="68" t="str">
        <f>IF(DZ6="","",IF(DZ6="-","",IF(EH6=0,"",INDEX(ThreatRankMatrix,MATCH(DZ6,Rank,0),MATCH(EH6,Rank,0)))))</f>
        <v/>
      </c>
      <c r="EI40" s="68" t="str">
        <f>IF(DZ6="","",IF(DZ6="-","",IF(EI6=0,"",INDEX(ThreatRankMatrix,MATCH(DZ6,Rank,0),MATCH(EI6,Rank,0)))))</f>
        <v/>
      </c>
      <c r="EJ40" s="68" t="str">
        <f>IF(DZ6="","",IF(DZ6="-","",IF(EJ6=0,"",INDEX(ThreatRankMatrix,MATCH(DZ6,Rank,0),MATCH(EJ6,Rank,0)))))</f>
        <v/>
      </c>
      <c r="EK40" s="68" t="str">
        <f>IF(DZ6="","",IF(DZ6="-","",IF(EK6=0,"",INDEX(ThreatRankMatrix,MATCH(DZ6,Rank,0),MATCH(EK6,Rank,0)))))</f>
        <v/>
      </c>
      <c r="EL40" s="68" t="str">
        <f>IF(DZ6="","",IF(DZ6="-","",IF(EL6=0,"",INDEX(ThreatRankMatrix,MATCH(DZ6,Rank,0),MATCH(EL6,Rank,0)))))</f>
        <v/>
      </c>
      <c r="EM40" s="68" t="str">
        <f>IF(DZ6="","",IF(DZ6="-","",IF(EM6=0,"",INDEX(ThreatRankMatrix,MATCH(DZ6,Rank,0),MATCH(EM6,Rank,0)))))</f>
        <v/>
      </c>
      <c r="EN40" s="68" t="str">
        <f>IF(DZ6="","",IF(DZ6="-","",IF(EN6=0,"",INDEX(ThreatRankMatrix,MATCH(DZ6,Rank,0),MATCH(EN6,Rank,0)))))</f>
        <v/>
      </c>
      <c r="EO40" s="107" t="str">
        <f>IF(DZ6="","",IF(DZ6="-","",IF(EO6=0,"",INDEX(ThreatRankMatrix,MATCH(DZ6,Rank,0),MATCH(EO6,Rank,0)))))</f>
        <v/>
      </c>
      <c r="ER40" s="88"/>
      <c r="ES40" s="68" t="str">
        <f>IF(ER6="","",IF(ER6="-","",IF(ES6=0,"",INDEX(ThreatRankMatrix,MATCH(ER6,Rank,0),MATCH(ES6,Rank,0)))))</f>
        <v/>
      </c>
      <c r="ET40" s="68" t="str">
        <f>IF(ER6="","",IF(ER6="-","",IF(ET6=0,"",INDEX(ThreatRankMatrix,MATCH(ER6,Rank,0),MATCH(ET6,Rank,0)))))</f>
        <v/>
      </c>
      <c r="EU40" s="68" t="str">
        <f>IF(ER6="","",IF(ER6="-","",IF(EU6=0,"",INDEX(ThreatRankMatrix,MATCH(ER6,Rank,0),MATCH(EU6,Rank,0)))))</f>
        <v/>
      </c>
      <c r="EV40" s="68" t="str">
        <f>IF(ER6="","",IF(ER6="-","",IF(EV6=0,"",INDEX(ThreatRankMatrix,MATCH(ER6,Rank,0),MATCH(EV6,Rank,0)))))</f>
        <v/>
      </c>
      <c r="EW40" s="68" t="str">
        <f>IF(ER6="","",IF(ER6="-","",IF(EW6=0,"",INDEX(ThreatRankMatrix,MATCH(ER6,Rank,0),MATCH(EW6,Rank,0)))))</f>
        <v/>
      </c>
      <c r="EX40" s="68" t="str">
        <f>IF(ER6="","",IF(ER6="-","",IF(EX6=0,"",INDEX(ThreatRankMatrix,MATCH(ER6,Rank,0),MATCH(EX6,Rank,0)))))</f>
        <v/>
      </c>
      <c r="EY40" s="68" t="str">
        <f>IF(ER6="","",IF(ER6="-","",IF(EY6=0,"",INDEX(ThreatRankMatrix,MATCH(ER6,Rank,0),MATCH(EY6,Rank,0)))))</f>
        <v/>
      </c>
      <c r="EZ40" s="68" t="str">
        <f>IF(ER6="","",IF(ER6="-","",IF(EZ6=0,"",INDEX(ThreatRankMatrix,MATCH(ER6,Rank,0),MATCH(EZ6,Rank,0)))))</f>
        <v/>
      </c>
      <c r="FA40" s="68" t="str">
        <f>IF(ER6="","",IF(ER6="-","",IF(FA6=0,"",INDEX(ThreatRankMatrix,MATCH(ER6,Rank,0),MATCH(FA6,Rank,0)))))</f>
        <v/>
      </c>
      <c r="FB40" s="68" t="str">
        <f>IF(ER6="","",IF(ER6="-","",IF(FB6=0,"",INDEX(ThreatRankMatrix,MATCH(ER6,Rank,0),MATCH(FB6,Rank,0)))))</f>
        <v/>
      </c>
      <c r="FC40" s="68" t="str">
        <f>IF(ER6="","",IF(ER6="-","",IF(FC6=0,"",INDEX(ThreatRankMatrix,MATCH(ER6,Rank,0),MATCH(FC6,Rank,0)))))</f>
        <v/>
      </c>
      <c r="FD40" s="68" t="str">
        <f>IF(ER6="","",IF(ER6="-","",IF(FD6=0,"",INDEX(ThreatRankMatrix,MATCH(ER6,Rank,0),MATCH(FD6,Rank,0)))))</f>
        <v/>
      </c>
      <c r="FE40" s="68" t="str">
        <f>IF(ER6="","",IF(ER6="-","",IF(FE6=0,"",INDEX(ThreatRankMatrix,MATCH(ER6,Rank,0),MATCH(FE6,Rank,0)))))</f>
        <v/>
      </c>
      <c r="FF40" s="68" t="str">
        <f>IF(ER6="","",IF(ER6="-","",IF(FF6=0,"",INDEX(ThreatRankMatrix,MATCH(ER6,Rank,0),MATCH(FF6,Rank,0)))))</f>
        <v/>
      </c>
      <c r="FG40" s="107" t="str">
        <f>IF(ER6="","",IF(ER6="-","",IF(FG6=0,"",INDEX(ThreatRankMatrix,MATCH(ER6,Rank,0),MATCH(FG6,Rank,0)))))</f>
        <v/>
      </c>
      <c r="FJ40" s="88"/>
      <c r="FK40" s="68" t="str">
        <f>IF(FJ6="","",IF(FJ6="-","",IF(FK6=0,"",INDEX(ThreatRankMatrix,MATCH(FJ6,Rank,0),MATCH(FK6,Rank,0)))))</f>
        <v/>
      </c>
      <c r="FL40" s="68" t="str">
        <f>IF(FJ6="","",IF(FJ6="-","",IF(FL6=0,"",INDEX(ThreatRankMatrix,MATCH(FJ6,Rank,0),MATCH(FL6,Rank,0)))))</f>
        <v/>
      </c>
      <c r="FM40" s="68" t="str">
        <f>IF(FJ6="","",IF(FJ6="-","",IF(FM6=0,"",INDEX(ThreatRankMatrix,MATCH(FJ6,Rank,0),MATCH(FM6,Rank,0)))))</f>
        <v/>
      </c>
      <c r="FN40" s="68" t="str">
        <f>IF(FJ6="","",IF(FJ6="-","",IF(FN6=0,"",INDEX(ThreatRankMatrix,MATCH(FJ6,Rank,0),MATCH(FN6,Rank,0)))))</f>
        <v/>
      </c>
      <c r="FO40" s="68" t="str">
        <f>IF(FJ6="","",IF(FJ6="-","",IF(FO6=0,"",INDEX(ThreatRankMatrix,MATCH(FJ6,Rank,0),MATCH(FO6,Rank,0)))))</f>
        <v/>
      </c>
      <c r="FP40" s="68" t="str">
        <f>IF(FJ6="","",IF(FJ6="-","",IF(FP6=0,"",INDEX(ThreatRankMatrix,MATCH(FJ6,Rank,0),MATCH(FP6,Rank,0)))))</f>
        <v/>
      </c>
      <c r="FQ40" s="68" t="str">
        <f>IF(FJ6="","",IF(FJ6="-","",IF(FQ6=0,"",INDEX(ThreatRankMatrix,MATCH(FJ6,Rank,0),MATCH(FQ6,Rank,0)))))</f>
        <v/>
      </c>
      <c r="FR40" s="68" t="str">
        <f>IF(FJ6="","",IF(FJ6="-","",IF(FR6=0,"",INDEX(ThreatRankMatrix,MATCH(FJ6,Rank,0),MATCH(FR6,Rank,0)))))</f>
        <v/>
      </c>
      <c r="FS40" s="68" t="str">
        <f>IF(FJ6="","",IF(FJ6="-","",IF(FS6=0,"",INDEX(ThreatRankMatrix,MATCH(FJ6,Rank,0),MATCH(FS6,Rank,0)))))</f>
        <v/>
      </c>
      <c r="FT40" s="68" t="str">
        <f>IF(FJ6="","",IF(FJ6="-","",IF(FT6=0,"",INDEX(ThreatRankMatrix,MATCH(FJ6,Rank,0),MATCH(FT6,Rank,0)))))</f>
        <v/>
      </c>
      <c r="FU40" s="68" t="str">
        <f>IF(FJ6="","",IF(FJ6="-","",IF(FU6=0,"",INDEX(ThreatRankMatrix,MATCH(FJ6,Rank,0),MATCH(FU6,Rank,0)))))</f>
        <v/>
      </c>
      <c r="FV40" s="68" t="str">
        <f>IF(FJ6="","",IF(FJ6="-","",IF(FV6=0,"",INDEX(ThreatRankMatrix,MATCH(FJ6,Rank,0),MATCH(FV6,Rank,0)))))</f>
        <v/>
      </c>
      <c r="FW40" s="68" t="str">
        <f>IF(FJ6="","",IF(FJ6="-","",IF(FW6=0,"",INDEX(ThreatRankMatrix,MATCH(FJ6,Rank,0),MATCH(FW6,Rank,0)))))</f>
        <v/>
      </c>
      <c r="FX40" s="68" t="str">
        <f>IF(FJ6="","",IF(FJ6="-","",IF(FX6=0,"",INDEX(ThreatRankMatrix,MATCH(FJ6,Rank,0),MATCH(FX6,Rank,0)))))</f>
        <v/>
      </c>
      <c r="FY40" s="107" t="str">
        <f>IF(FJ6="","",IF(FJ6="-","",IF(FY6=0,"",INDEX(ThreatRankMatrix,MATCH(FJ6,Rank,0),MATCH(FY6,Rank,0)))))</f>
        <v/>
      </c>
      <c r="GB40" s="88"/>
      <c r="GC40" s="68" t="str">
        <f>IF(GB6="","",IF(GB6="-","",IF(GC6=0,"",INDEX(ThreatRankMatrix,MATCH(GB6,Rank,0),MATCH(GC6,Rank,0)))))</f>
        <v/>
      </c>
      <c r="GD40" s="68" t="str">
        <f>IF(GB6="","",IF(GB6="-","",IF(GD6=0,"",INDEX(ThreatRankMatrix,MATCH(GB6,Rank,0),MATCH(GD6,Rank,0)))))</f>
        <v/>
      </c>
      <c r="GE40" s="68" t="str">
        <f>IF(GB6="","",IF(GB6="-","",IF(GE6=0,"",INDEX(ThreatRankMatrix,MATCH(GB6,Rank,0),MATCH(GE6,Rank,0)))))</f>
        <v/>
      </c>
      <c r="GF40" s="68" t="str">
        <f>IF(GB6="","",IF(GB6="-","",IF(GF6=0,"",INDEX(ThreatRankMatrix,MATCH(GB6,Rank,0),MATCH(GF6,Rank,0)))))</f>
        <v/>
      </c>
      <c r="GG40" s="68" t="str">
        <f>IF(GB6="","",IF(GB6="-","",IF(GG6=0,"",INDEX(ThreatRankMatrix,MATCH(GB6,Rank,0),MATCH(GG6,Rank,0)))))</f>
        <v/>
      </c>
      <c r="GH40" s="68" t="str">
        <f>IF(GB6="","",IF(GB6="-","",IF(GH6=0,"",INDEX(ThreatRankMatrix,MATCH(GB6,Rank,0),MATCH(GH6,Rank,0)))))</f>
        <v/>
      </c>
      <c r="GI40" s="68" t="str">
        <f>IF(GB6="","",IF(GB6="-","",IF(GI6=0,"",INDEX(ThreatRankMatrix,MATCH(GB6,Rank,0),MATCH(GI6,Rank,0)))))</f>
        <v/>
      </c>
      <c r="GJ40" s="68" t="str">
        <f>IF(GB6="","",IF(GB6="-","",IF(GJ6=0,"",INDEX(ThreatRankMatrix,MATCH(GB6,Rank,0),MATCH(GJ6,Rank,0)))))</f>
        <v/>
      </c>
      <c r="GK40" s="68" t="str">
        <f>IF(GB6="","",IF(GB6="-","",IF(GK6=0,"",INDEX(ThreatRankMatrix,MATCH(GB6,Rank,0),MATCH(GK6,Rank,0)))))</f>
        <v/>
      </c>
      <c r="GL40" s="68" t="str">
        <f>IF(GB6="","",IF(GB6="-","",IF(GL6=0,"",INDEX(ThreatRankMatrix,MATCH(GB6,Rank,0),MATCH(GL6,Rank,0)))))</f>
        <v/>
      </c>
      <c r="GM40" s="68" t="str">
        <f>IF(GB6="","",IF(GB6="-","",IF(GM6=0,"",INDEX(ThreatRankMatrix,MATCH(GB6,Rank,0),MATCH(GM6,Rank,0)))))</f>
        <v/>
      </c>
      <c r="GN40" s="68" t="str">
        <f>IF(GB6="","",IF(GB6="-","",IF(GN6=0,"",INDEX(ThreatRankMatrix,MATCH(GB6,Rank,0),MATCH(GN6,Rank,0)))))</f>
        <v/>
      </c>
      <c r="GO40" s="68" t="str">
        <f>IF(GB6="","",IF(GB6="-","",IF(GO6=0,"",INDEX(ThreatRankMatrix,MATCH(GB6,Rank,0),MATCH(GO6,Rank,0)))))</f>
        <v/>
      </c>
      <c r="GP40" s="68" t="str">
        <f>IF(GB6="","",IF(GB6="-","",IF(GP6=0,"",INDEX(ThreatRankMatrix,MATCH(GB6,Rank,0),MATCH(GP6,Rank,0)))))</f>
        <v/>
      </c>
      <c r="GQ40" s="107" t="str">
        <f>IF(GB6="","",IF(GB6="-","",IF(GQ6=0,"",INDEX(ThreatRankMatrix,MATCH(GB6,Rank,0),MATCH(GQ6,Rank,0)))))</f>
        <v/>
      </c>
      <c r="GT40" s="88"/>
      <c r="GU40" s="68" t="str">
        <f>IF(GT6="","",IF(GT6="-","",IF(GU6=0,"",INDEX(ThreatRankMatrix,MATCH(GT6,Rank,0),MATCH(GU6,Rank,0)))))</f>
        <v/>
      </c>
      <c r="GV40" s="68" t="str">
        <f>IF(GT6="","",IF(GT6="-","",IF(GV6=0,"",INDEX(ThreatRankMatrix,MATCH(GT6,Rank,0),MATCH(GV6,Rank,0)))))</f>
        <v/>
      </c>
      <c r="GW40" s="68" t="str">
        <f>IF(GT6="","",IF(GT6="-","",IF(GW6=0,"",INDEX(ThreatRankMatrix,MATCH(GT6,Rank,0),MATCH(GW6,Rank,0)))))</f>
        <v/>
      </c>
      <c r="GX40" s="68" t="str">
        <f>IF(GT6="","",IF(GT6="-","",IF(GX6=0,"",INDEX(ThreatRankMatrix,MATCH(GT6,Rank,0),MATCH(GX6,Rank,0)))))</f>
        <v/>
      </c>
      <c r="GY40" s="68" t="str">
        <f>IF(GT6="","",IF(GT6="-","",IF(GY6=0,"",INDEX(ThreatRankMatrix,MATCH(GT6,Rank,0),MATCH(GY6,Rank,0)))))</f>
        <v/>
      </c>
      <c r="GZ40" s="68" t="str">
        <f>IF(GT6="","",IF(GT6="-","",IF(GZ6=0,"",INDEX(ThreatRankMatrix,MATCH(GT6,Rank,0),MATCH(GZ6,Rank,0)))))</f>
        <v/>
      </c>
      <c r="HA40" s="68" t="str">
        <f>IF(GT6="","",IF(GT6="-","",IF(HA6=0,"",INDEX(ThreatRankMatrix,MATCH(GT6,Rank,0),MATCH(HA6,Rank,0)))))</f>
        <v/>
      </c>
      <c r="HB40" s="68" t="str">
        <f>IF(GT6="","",IF(GT6="-","",IF(HB6=0,"",INDEX(ThreatRankMatrix,MATCH(GT6,Rank,0),MATCH(HB6,Rank,0)))))</f>
        <v/>
      </c>
      <c r="HC40" s="68" t="str">
        <f>IF(GT6="","",IF(GT6="-","",IF(HC6=0,"",INDEX(ThreatRankMatrix,MATCH(GT6,Rank,0),MATCH(HC6,Rank,0)))))</f>
        <v/>
      </c>
      <c r="HD40" s="68" t="str">
        <f>IF(GT6="","",IF(GT6="-","",IF(HD6=0,"",INDEX(ThreatRankMatrix,MATCH(GT6,Rank,0),MATCH(HD6,Rank,0)))))</f>
        <v/>
      </c>
      <c r="HE40" s="68" t="str">
        <f>IF(GT6="","",IF(GT6="-","",IF(HE6=0,"",INDEX(ThreatRankMatrix,MATCH(GT6,Rank,0),MATCH(HE6,Rank,0)))))</f>
        <v/>
      </c>
      <c r="HF40" s="68" t="str">
        <f>IF(GT6="","",IF(GT6="-","",IF(HF6=0,"",INDEX(ThreatRankMatrix,MATCH(GT6,Rank,0),MATCH(HF6,Rank,0)))))</f>
        <v/>
      </c>
      <c r="HG40" s="68" t="str">
        <f>IF(GT6="","",IF(GT6="-","",IF(HG6=0,"",INDEX(ThreatRankMatrix,MATCH(GT6,Rank,0),MATCH(HG6,Rank,0)))))</f>
        <v/>
      </c>
      <c r="HH40" s="68" t="str">
        <f>IF(GT6="","",IF(GT6="-","",IF(HH6=0,"",INDEX(ThreatRankMatrix,MATCH(GT6,Rank,0),MATCH(HH6,Rank,0)))))</f>
        <v/>
      </c>
      <c r="HI40" s="107" t="str">
        <f>IF(GT6="","",IF(GT6="-","",IF(HI6=0,"",INDEX(ThreatRankMatrix,MATCH(GT6,Rank,0),MATCH(HI6,Rank,0)))))</f>
        <v/>
      </c>
      <c r="KS40" s="153"/>
    </row>
    <row r="41" spans="1:305" s="14" customFormat="1" hidden="1" x14ac:dyDescent="0.25">
      <c r="A41" s="44" t="s">
        <v>49</v>
      </c>
      <c r="D41" s="88"/>
      <c r="E41" s="44">
        <f>IF(D6="-",0,IF(D6="",0,(IF(E6=0,0,IF(E40="-",0,INDEX(ThreatScore,MATCH(E40,Rank,0)))))))</f>
        <v>0</v>
      </c>
      <c r="F41" s="44">
        <f>IF(D6="-",0,IF(D6="",0,(IF(F6=0,0,IF(F40="-",0,INDEX(ThreatScore,MATCH(F40,Rank,0)))))))</f>
        <v>0</v>
      </c>
      <c r="G41" s="44">
        <f>IF(D6="-",0,IF(D6="",0,(IF(G6=0,0,IF(G40="-",0,INDEX(ThreatScore,MATCH(G40,Rank,0)))))))</f>
        <v>0</v>
      </c>
      <c r="H41" s="44">
        <f>IF(D6="-",0,IF(D6="",0,(IF(H6=0,0,IF(H40="-",0,INDEX(ThreatScore,MATCH(H40,Rank,0)))))))</f>
        <v>0</v>
      </c>
      <c r="I41" s="44">
        <f>IF(D6="-",0,IF(D6="",0,(IF(I6=0,0,IF(I40="-",0,INDEX(ThreatScore,MATCH(I40,Rank,0)))))))</f>
        <v>0</v>
      </c>
      <c r="J41" s="44">
        <f>IF(D6="-",0,IF(D6="",0,(IF(J6=0,0,IF(J40="-",0,INDEX(ThreatScore,MATCH(J40,Rank,0)))))))</f>
        <v>0</v>
      </c>
      <c r="K41" s="44">
        <f>IF(D6="-",0,IF(D6="",0,(IF(K6=0,0,IF(K40="-",0,INDEX(ThreatScore,MATCH(K40,Rank,0)))))))</f>
        <v>0</v>
      </c>
      <c r="L41" s="44">
        <f>IF(D6="-",0,IF(D6="",0,(IF(L6=0,0,IF(L40="-",0,INDEX(ThreatScore,MATCH(L40,Rank,0)))))))</f>
        <v>0</v>
      </c>
      <c r="M41" s="44">
        <f>IF(D6="-",0,IF(D6="",0,(IF(M6=0,0,IF(M40="-",0,INDEX(ThreatScore,MATCH(M40,Rank,0)))))))</f>
        <v>0</v>
      </c>
      <c r="N41" s="44">
        <f>IF(D6="-",0,IF(D6="",0,(IF(N6=0,0,IF(N40="-",0,INDEX(ThreatScore,MATCH(N40,Rank,0)))))))</f>
        <v>0</v>
      </c>
      <c r="O41" s="44">
        <f>IF(D6="-",0,IF(D6="",0,(IF(O6=0,0,IF(O40="-",0,INDEX(ThreatScore,MATCH(O40,Rank,0)))))))</f>
        <v>0</v>
      </c>
      <c r="P41" s="44">
        <f>IF(D6="-",0,IF(D6="",0,(IF(P6=0,0,IF(P40="-",0,INDEX(ThreatScore,MATCH(P40,Rank,0)))))))</f>
        <v>0</v>
      </c>
      <c r="Q41" s="44">
        <f>IF(D6="-",0,IF(D6="",0,(IF(Q6=0,0,IF(Q40="-",0,INDEX(ThreatScore,MATCH(Q40,Rank,0)))))))</f>
        <v>0</v>
      </c>
      <c r="R41" s="44">
        <f>IF(D6="-",0,IF(D6="",0,(IF(R6=0,0,IF(R40="-",0,INDEX(ThreatScore,MATCH(R40,Rank,0)))))))</f>
        <v>0</v>
      </c>
      <c r="S41" s="105">
        <f>IF(D6="-",0,IF(D6="",0,(IF(S6=0,0,IF(S40="-",0,INDEX(ThreatScore,MATCH(S40,Rank,0)))))))</f>
        <v>0</v>
      </c>
      <c r="V41" s="88"/>
      <c r="W41" s="44">
        <f>IF(V6="-",0,IF(V6="",0,(IF(W6=0,0,IF(W40="-",0,INDEX(ThreatScore,MATCH(W40,Rank,0)))))))</f>
        <v>0</v>
      </c>
      <c r="X41" s="44">
        <f>IF(V6="-",0,IF(V6="",0,(IF(X6=0,0,IF(X40="-",0,INDEX(ThreatScore,MATCH(X40,Rank,0)))))))</f>
        <v>0</v>
      </c>
      <c r="Y41" s="44">
        <f>IF(V6="-",0,IF(V6="",0,(IF(Y6=0,0,IF(Y40="-",0,INDEX(ThreatScore,MATCH(Y40,Rank,0)))))))</f>
        <v>0</v>
      </c>
      <c r="Z41" s="44">
        <f>IF(V6="-",0,IF(V6="",0,(IF(Z6=0,0,IF(Z40="-",0,INDEX(ThreatScore,MATCH(Z40,Rank,0)))))))</f>
        <v>0</v>
      </c>
      <c r="AA41" s="44">
        <f>IF(V6="-",0,IF(V6="",0,(IF(AA6=0,0,IF(AA40="-",0,INDEX(ThreatScore,MATCH(AA40,Rank,0)))))))</f>
        <v>0</v>
      </c>
      <c r="AB41" s="44">
        <f>IF(V6="-",0,IF(V6="",0,(IF(AB6=0,0,IF(AB40="-",0,INDEX(ThreatScore,MATCH(AB40,Rank,0)))))))</f>
        <v>0</v>
      </c>
      <c r="AC41" s="44">
        <f>IF(V6="-",0,IF(V6="",0,(IF(AC6=0,0,IF(AC40="-",0,INDEX(ThreatScore,MATCH(AC40,Rank,0)))))))</f>
        <v>0</v>
      </c>
      <c r="AD41" s="44">
        <f>IF(V6="-",0,IF(V6="",0,(IF(AD6=0,0,IF(AD40="-",0,INDEX(ThreatScore,MATCH(AD40,Rank,0)))))))</f>
        <v>0</v>
      </c>
      <c r="AE41" s="44">
        <f>IF(V6="-",0,IF(V6="",0,(IF(AE6=0,0,IF(AE40="-",0,INDEX(ThreatScore,MATCH(AE40,Rank,0)))))))</f>
        <v>0</v>
      </c>
      <c r="AF41" s="44">
        <f>IF(V6="-",0,IF(V6="",0,(IF(AF6=0,0,IF(AF40="-",0,INDEX(ThreatScore,MATCH(AF40,Rank,0)))))))</f>
        <v>0</v>
      </c>
      <c r="AG41" s="44">
        <f>IF(V6="-",0,IF(V6="",0,(IF(AG6=0,0,IF(AG40="-",0,INDEX(ThreatScore,MATCH(AG40,Rank,0)))))))</f>
        <v>0</v>
      </c>
      <c r="AH41" s="44">
        <f>IF(V6="-",0,IF(V6="",0,(IF(AH6=0,0,IF(AH40="-",0,INDEX(ThreatScore,MATCH(AH40,Rank,0)))))))</f>
        <v>0</v>
      </c>
      <c r="AI41" s="44">
        <f>IF(V6="-",0,IF(V6="",0,(IF(AI6=0,0,IF(AI40="-",0,INDEX(ThreatScore,MATCH(AI40,Rank,0)))))))</f>
        <v>0</v>
      </c>
      <c r="AJ41" s="44">
        <f>IF(V6="-",0,IF(V6="",0,(IF(AJ6=0,0,IF(AJ40="-",0,INDEX(ThreatScore,MATCH(AJ40,Rank,0)))))))</f>
        <v>0</v>
      </c>
      <c r="AK41" s="105">
        <f>IF(V6="-",0,IF(V6="",0,(IF(AK6=0,0,IF(AK40="-",0,INDEX(ThreatScore,MATCH(AK40,Rank,0)))))))</f>
        <v>0</v>
      </c>
      <c r="AN41" s="88"/>
      <c r="AO41" s="44">
        <f>IF(AN6="-",0,IF(AN6="",0,(IF(AO6=0,0,IF(AO40="-",0,INDEX(ThreatScore,MATCH(AO40,Rank,0)))))))</f>
        <v>0</v>
      </c>
      <c r="AP41" s="44">
        <f>IF(AN6="-",0,IF(AN6="",0,(IF(AP6=0,0,IF(AP40="-",0,INDEX(ThreatScore,MATCH(AP40,Rank,0)))))))</f>
        <v>0</v>
      </c>
      <c r="AQ41" s="44">
        <f>IF(AN6="-",0,IF(AN6="",0,(IF(AQ6=0,0,IF(AQ40="-",0,INDEX(ThreatScore,MATCH(AQ40,Rank,0)))))))</f>
        <v>0</v>
      </c>
      <c r="AR41" s="44">
        <f>IF(AN6="-",0,IF(AN6="",0,(IF(AR6=0,0,IF(AR40="-",0,INDEX(ThreatScore,MATCH(AR40,Rank,0)))))))</f>
        <v>0</v>
      </c>
      <c r="AS41" s="44">
        <f>IF(AN6="-",0,IF(AN6="",0,(IF(AS6=0,0,IF(AS40="-",0,INDEX(ThreatScore,MATCH(AS40,Rank,0)))))))</f>
        <v>0</v>
      </c>
      <c r="AT41" s="44">
        <f>IF(AN6="-",0,IF(AN6="",0,(IF(AT6=0,0,IF(AT40="-",0,INDEX(ThreatScore,MATCH(AT40,Rank,0)))))))</f>
        <v>0</v>
      </c>
      <c r="AU41" s="44">
        <f>IF(AN6="-",0,IF(AN6="",0,(IF(AU6=0,0,IF(AU40="-",0,INDEX(ThreatScore,MATCH(AU40,Rank,0)))))))</f>
        <v>0</v>
      </c>
      <c r="AV41" s="44">
        <f>IF(AN6="-",0,IF(AN6="",0,(IF(AV6=0,0,IF(AV40="-",0,INDEX(ThreatScore,MATCH(AV40,Rank,0)))))))</f>
        <v>0</v>
      </c>
      <c r="AW41" s="44">
        <f>IF(AN6="-",0,IF(AN6="",0,(IF(AW6=0,0,IF(AW40="-",0,INDEX(ThreatScore,MATCH(AW40,Rank,0)))))))</f>
        <v>0</v>
      </c>
      <c r="AX41" s="44">
        <f>IF(AN6="-",0,IF(AN6="",0,(IF(AX6=0,0,IF(AX40="-",0,INDEX(ThreatScore,MATCH(AX40,Rank,0)))))))</f>
        <v>0</v>
      </c>
      <c r="AY41" s="44">
        <f>IF(AN6="-",0,IF(AN6="",0,(IF(AY6=0,0,IF(AY40="-",0,INDEX(ThreatScore,MATCH(AY40,Rank,0)))))))</f>
        <v>0</v>
      </c>
      <c r="AZ41" s="44">
        <f>IF(AN6="-",0,IF(AN6="",0,(IF(AZ6=0,0,IF(AZ40="-",0,INDEX(ThreatScore,MATCH(AZ40,Rank,0)))))))</f>
        <v>0</v>
      </c>
      <c r="BA41" s="44">
        <f>IF(AN6="-",0,IF(AN6="",0,(IF(BA6=0,0,IF(BA40="-",0,INDEX(ThreatScore,MATCH(BA40,Rank,0)))))))</f>
        <v>0</v>
      </c>
      <c r="BB41" s="44">
        <f>IF(AN6="-",0,IF(AN6="",0,(IF(BB6=0,0,IF(BB40="-",0,INDEX(ThreatScore,MATCH(BB40,Rank,0)))))))</f>
        <v>0</v>
      </c>
      <c r="BC41" s="105">
        <f>IF(AN6="-",0,IF(AN6="",0,(IF(BC6=0,0,IF(BC40="-",0,INDEX(ThreatScore,MATCH(BC40,Rank,0)))))))</f>
        <v>0</v>
      </c>
      <c r="BF41" s="88"/>
      <c r="BG41" s="44">
        <f>IF(BF6="-",0,IF(BF6="",0,(IF(BG6=0,0,IF(BG40="-",0,INDEX(ThreatScore,MATCH(BG40,Rank,0)))))))</f>
        <v>0</v>
      </c>
      <c r="BH41" s="44">
        <f>IF(BF6="-",0,IF(BF6="",0,(IF(BH6=0,0,IF(BH40="-",0,INDEX(ThreatScore,MATCH(BH40,Rank,0)))))))</f>
        <v>0</v>
      </c>
      <c r="BI41" s="44">
        <f>IF(BF6="-",0,IF(BF6="",0,(IF(BI6=0,0,IF(BI40="-",0,INDEX(ThreatScore,MATCH(BI40,Rank,0)))))))</f>
        <v>0</v>
      </c>
      <c r="BJ41" s="44">
        <f>IF(BF6="-",0,IF(BF6="",0,(IF(BJ6=0,0,IF(BJ40="-",0,INDEX(ThreatScore,MATCH(BJ40,Rank,0)))))))</f>
        <v>0</v>
      </c>
      <c r="BK41" s="44">
        <f>IF(BF6="-",0,IF(BF6="",0,(IF(BK6=0,0,IF(BK40="-",0,INDEX(ThreatScore,MATCH(BK40,Rank,0)))))))</f>
        <v>0</v>
      </c>
      <c r="BL41" s="44">
        <f>IF(BF6="-",0,IF(BF6="",0,(IF(BL6=0,0,IF(BL40="-",0,INDEX(ThreatScore,MATCH(BL40,Rank,0)))))))</f>
        <v>0</v>
      </c>
      <c r="BM41" s="44">
        <f>IF(BF6="-",0,IF(BF6="",0,(IF(BM6=0,0,IF(BM40="-",0,INDEX(ThreatScore,MATCH(BM40,Rank,0)))))))</f>
        <v>0</v>
      </c>
      <c r="BN41" s="44">
        <f>IF(BF6="-",0,IF(BF6="",0,(IF(BN6=0,0,IF(BN40="-",0,INDEX(ThreatScore,MATCH(BN40,Rank,0)))))))</f>
        <v>0</v>
      </c>
      <c r="BO41" s="44">
        <f>IF(BF6="-",0,IF(BF6="",0,(IF(BO6=0,0,IF(BO40="-",0,INDEX(ThreatScore,MATCH(BO40,Rank,0)))))))</f>
        <v>0</v>
      </c>
      <c r="BP41" s="44">
        <f>IF(BF6="-",0,IF(BF6="",0,(IF(BP6=0,0,IF(BP40="-",0,INDEX(ThreatScore,MATCH(BP40,Rank,0)))))))</f>
        <v>0</v>
      </c>
      <c r="BQ41" s="44">
        <f>IF(BF6="-",0,IF(BF6="",0,(IF(BQ6=0,0,IF(BQ40="-",0,INDEX(ThreatScore,MATCH(BQ40,Rank,0)))))))</f>
        <v>0</v>
      </c>
      <c r="BR41" s="44">
        <f>IF(BF6="-",0,IF(BF6="",0,(IF(BR6=0,0,IF(BR40="-",0,INDEX(ThreatScore,MATCH(BR40,Rank,0)))))))</f>
        <v>0</v>
      </c>
      <c r="BS41" s="44">
        <f>IF(BF6="-",0,IF(BF6="",0,(IF(BS6=0,0,IF(BS40="-",0,INDEX(ThreatScore,MATCH(BS40,Rank,0)))))))</f>
        <v>0</v>
      </c>
      <c r="BT41" s="44">
        <f>IF(BF6="-",0,IF(BF6="",0,(IF(BT6=0,0,IF(BT40="-",0,INDEX(ThreatScore,MATCH(BT40,Rank,0)))))))</f>
        <v>0</v>
      </c>
      <c r="BU41" s="105">
        <f>IF(BF6="-",0,IF(BF6="",0,(IF(BU6=0,0,IF(BU40="-",0,INDEX(ThreatScore,MATCH(BU40,Rank,0)))))))</f>
        <v>0</v>
      </c>
      <c r="BX41" s="88"/>
      <c r="BY41" s="44">
        <f>IF(BX6="-",0,IF(BX6="",0,(IF(BY6=0,0,IF(BY40="-",0,INDEX(ThreatScore,MATCH(BY40,Rank,0)))))))</f>
        <v>0</v>
      </c>
      <c r="BZ41" s="44">
        <f>IF(BX6="-",0,IF(BX6="",0,(IF(BZ6=0,0,IF(BZ40="-",0,INDEX(ThreatScore,MATCH(BZ40,Rank,0)))))))</f>
        <v>0</v>
      </c>
      <c r="CA41" s="44">
        <f>IF(BX6="-",0,IF(BX6="",0,(IF(CA6=0,0,IF(CA40="-",0,INDEX(ThreatScore,MATCH(CA40,Rank,0)))))))</f>
        <v>0</v>
      </c>
      <c r="CB41" s="44">
        <f>IF(BX6="-",0,IF(BX6="",0,(IF(CB6=0,0,IF(CB40="-",0,INDEX(ThreatScore,MATCH(CB40,Rank,0)))))))</f>
        <v>0</v>
      </c>
      <c r="CC41" s="44">
        <f>IF(BX6="-",0,IF(BX6="",0,(IF(CC6=0,0,IF(CC40="-",0,INDEX(ThreatScore,MATCH(CC40,Rank,0)))))))</f>
        <v>0</v>
      </c>
      <c r="CD41" s="44">
        <f>IF(BX6="-",0,IF(BX6="",0,(IF(CD6=0,0,IF(CD40="-",0,INDEX(ThreatScore,MATCH(CD40,Rank,0)))))))</f>
        <v>0</v>
      </c>
      <c r="CE41" s="44">
        <f>IF(BX6="-",0,IF(BX6="",0,(IF(CE6=0,0,IF(CE40="-",0,INDEX(ThreatScore,MATCH(CE40,Rank,0)))))))</f>
        <v>0</v>
      </c>
      <c r="CF41" s="44">
        <f>IF(BX6="-",0,IF(BX6="",0,(IF(CF6=0,0,IF(CF40="-",0,INDEX(ThreatScore,MATCH(CF40,Rank,0)))))))</f>
        <v>0</v>
      </c>
      <c r="CG41" s="44">
        <f>IF(BX6="-",0,IF(BX6="",0,(IF(CG6=0,0,IF(CG40="-",0,INDEX(ThreatScore,MATCH(CG40,Rank,0)))))))</f>
        <v>0</v>
      </c>
      <c r="CH41" s="44">
        <f>IF(BX6="-",0,IF(BX6="",0,(IF(CH6=0,0,IF(CH40="-",0,INDEX(ThreatScore,MATCH(CH40,Rank,0)))))))</f>
        <v>0</v>
      </c>
      <c r="CI41" s="44">
        <f>IF(BX6="-",0,IF(BX6="",0,(IF(CI6=0,0,IF(CI40="-",0,INDEX(ThreatScore,MATCH(CI40,Rank,0)))))))</f>
        <v>0</v>
      </c>
      <c r="CJ41" s="44">
        <f>IF(BX6="-",0,IF(BX6="",0,(IF(CJ6=0,0,IF(CJ40="-",0,INDEX(ThreatScore,MATCH(CJ40,Rank,0)))))))</f>
        <v>0</v>
      </c>
      <c r="CK41" s="44">
        <f>IF(BX6="-",0,IF(BX6="",0,(IF(CK6=0,0,IF(CK40="-",0,INDEX(ThreatScore,MATCH(CK40,Rank,0)))))))</f>
        <v>0</v>
      </c>
      <c r="CL41" s="44">
        <f>IF(BX6="-",0,IF(BX6="",0,(IF(CL6=0,0,IF(CL40="-",0,INDEX(ThreatScore,MATCH(CL40,Rank,0)))))))</f>
        <v>0</v>
      </c>
      <c r="CM41" s="105">
        <f>IF(BX6="-",0,IF(BX6="",0,(IF(CM6=0,0,IF(CM40="-",0,INDEX(ThreatScore,MATCH(CM40,Rank,0)))))))</f>
        <v>0</v>
      </c>
      <c r="CP41" s="88"/>
      <c r="CQ41" s="44">
        <f>IF(CP6="-",0,IF(CP6="",0,(IF(CQ6=0,0,IF(CQ40="-",0,INDEX(ThreatScore,MATCH(CQ40,Rank,0)))))))</f>
        <v>0</v>
      </c>
      <c r="CR41" s="44">
        <f>IF(CP6="-",0,IF(CP6="",0,(IF(CR6=0,0,IF(CR40="-",0,INDEX(ThreatScore,MATCH(CR40,Rank,0)))))))</f>
        <v>0</v>
      </c>
      <c r="CS41" s="44">
        <f>IF(CP6="-",0,IF(CP6="",0,(IF(CS6=0,0,IF(CS40="-",0,INDEX(ThreatScore,MATCH(CS40,Rank,0)))))))</f>
        <v>0</v>
      </c>
      <c r="CT41" s="44">
        <f>IF(CP6="-",0,IF(CP6="",0,(IF(CT6=0,0,IF(CT40="-",0,INDEX(ThreatScore,MATCH(CT40,Rank,0)))))))</f>
        <v>0</v>
      </c>
      <c r="CU41" s="44">
        <f>IF(CP6="-",0,IF(CP6="",0,(IF(CU6=0,0,IF(CU40="-",0,INDEX(ThreatScore,MATCH(CU40,Rank,0)))))))</f>
        <v>0</v>
      </c>
      <c r="CV41" s="44">
        <f>IF(CP6="-",0,IF(CP6="",0,(IF(CV6=0,0,IF(CV40="-",0,INDEX(ThreatScore,MATCH(CV40,Rank,0)))))))</f>
        <v>0</v>
      </c>
      <c r="CW41" s="44">
        <f>IF(CP6="-",0,IF(CP6="",0,(IF(CW6=0,0,IF(CW40="-",0,INDEX(ThreatScore,MATCH(CW40,Rank,0)))))))</f>
        <v>0</v>
      </c>
      <c r="CX41" s="44">
        <f>IF(CP6="-",0,IF(CP6="",0,(IF(CX6=0,0,IF(CX40="-",0,INDEX(ThreatScore,MATCH(CX40,Rank,0)))))))</f>
        <v>0</v>
      </c>
      <c r="CY41" s="44">
        <f>IF(CP6="-",0,IF(CP6="",0,(IF(CY6=0,0,IF(CY40="-",0,INDEX(ThreatScore,MATCH(CY40,Rank,0)))))))</f>
        <v>0</v>
      </c>
      <c r="CZ41" s="44">
        <f>IF(CP6="-",0,IF(CP6="",0,(IF(CZ6=0,0,IF(CZ40="-",0,INDEX(ThreatScore,MATCH(CZ40,Rank,0)))))))</f>
        <v>0</v>
      </c>
      <c r="DA41" s="44">
        <f>IF(CP6="-",0,IF(CP6="",0,(IF(DA6=0,0,IF(DA40="-",0,INDEX(ThreatScore,MATCH(DA40,Rank,0)))))))</f>
        <v>0</v>
      </c>
      <c r="DB41" s="44">
        <f>IF(CP6="-",0,IF(CP6="",0,(IF(DB6=0,0,IF(DB40="-",0,INDEX(ThreatScore,MATCH(DB40,Rank,0)))))))</f>
        <v>0</v>
      </c>
      <c r="DC41" s="44">
        <f>IF(CP6="-",0,IF(CP6="",0,(IF(DC6=0,0,IF(DC40="-",0,INDEX(ThreatScore,MATCH(DC40,Rank,0)))))))</f>
        <v>0</v>
      </c>
      <c r="DD41" s="44">
        <f>IF(CP6="-",0,IF(CP6="",0,(IF(DD6=0,0,IF(DD40="-",0,INDEX(ThreatScore,MATCH(DD40,Rank,0)))))))</f>
        <v>0</v>
      </c>
      <c r="DE41" s="105">
        <f>IF(CP6="-",0,IF(CP6="",0,(IF(DE6=0,0,IF(DE40="-",0,INDEX(ThreatScore,MATCH(DE40,Rank,0)))))))</f>
        <v>0</v>
      </c>
      <c r="DH41" s="88"/>
      <c r="DI41" s="44">
        <f>IF(DH6="-",0,IF(DH6="",0,(IF(DI6=0,0,IF(DI40="-",0,INDEX(ThreatScore,MATCH(DI40,Rank,0)))))))</f>
        <v>0</v>
      </c>
      <c r="DJ41" s="44">
        <f>IF(DH6="-",0,IF(DH6="",0,(IF(DJ6=0,0,IF(DJ40="-",0,INDEX(ThreatScore,MATCH(DJ40,Rank,0)))))))</f>
        <v>0</v>
      </c>
      <c r="DK41" s="44">
        <f>IF(DH6="-",0,IF(DH6="",0,(IF(DK6=0,0,IF(DK40="-",0,INDEX(ThreatScore,MATCH(DK40,Rank,0)))))))</f>
        <v>0</v>
      </c>
      <c r="DL41" s="44">
        <f>IF(DH6="-",0,IF(DH6="",0,(IF(DL6=0,0,IF(DL40="-",0,INDEX(ThreatScore,MATCH(DL40,Rank,0)))))))</f>
        <v>0</v>
      </c>
      <c r="DM41" s="44">
        <f>IF(DH6="-",0,IF(DH6="",0,(IF(DM6=0,0,IF(DM40="-",0,INDEX(ThreatScore,MATCH(DM40,Rank,0)))))))</f>
        <v>0</v>
      </c>
      <c r="DN41" s="44">
        <f>IF(DH6="-",0,IF(DH6="",0,(IF(DN6=0,0,IF(DN40="-",0,INDEX(ThreatScore,MATCH(DN40,Rank,0)))))))</f>
        <v>0</v>
      </c>
      <c r="DO41" s="44">
        <f>IF(DH6="-",0,IF(DH6="",0,(IF(DO6=0,0,IF(DO40="-",0,INDEX(ThreatScore,MATCH(DO40,Rank,0)))))))</f>
        <v>0</v>
      </c>
      <c r="DP41" s="44">
        <f>IF(DH6="-",0,IF(DH6="",0,(IF(DP6=0,0,IF(DP40="-",0,INDEX(ThreatScore,MATCH(DP40,Rank,0)))))))</f>
        <v>0</v>
      </c>
      <c r="DQ41" s="44">
        <f>IF(DH6="-",0,IF(DH6="",0,(IF(DQ6=0,0,IF(DQ40="-",0,INDEX(ThreatScore,MATCH(DQ40,Rank,0)))))))</f>
        <v>0</v>
      </c>
      <c r="DR41" s="44">
        <f>IF(DH6="-",0,IF(DH6="",0,(IF(DR6=0,0,IF(DR40="-",0,INDEX(ThreatScore,MATCH(DR40,Rank,0)))))))</f>
        <v>0</v>
      </c>
      <c r="DS41" s="44">
        <f>IF(DH6="-",0,IF(DH6="",0,(IF(DS6=0,0,IF(DS40="-",0,INDEX(ThreatScore,MATCH(DS40,Rank,0)))))))</f>
        <v>0</v>
      </c>
      <c r="DT41" s="44">
        <f>IF(DH6="-",0,IF(DH6="",0,(IF(DT6=0,0,IF(DT40="-",0,INDEX(ThreatScore,MATCH(DT40,Rank,0)))))))</f>
        <v>0</v>
      </c>
      <c r="DU41" s="44">
        <f>IF(DH6="-",0,IF(DH6="",0,(IF(DU6=0,0,IF(DU40="-",0,INDEX(ThreatScore,MATCH(DU40,Rank,0)))))))</f>
        <v>0</v>
      </c>
      <c r="DV41" s="44">
        <f>IF(DH6="-",0,IF(DH6="",0,(IF(DV6=0,0,IF(DV40="-",0,INDEX(ThreatScore,MATCH(DV40,Rank,0)))))))</f>
        <v>0</v>
      </c>
      <c r="DW41" s="105">
        <f>IF(DH6="-",0,IF(DH6="",0,(IF(DW6=0,0,IF(DW40="-",0,INDEX(ThreatScore,MATCH(DW40,Rank,0)))))))</f>
        <v>0</v>
      </c>
      <c r="DZ41" s="88"/>
      <c r="EA41" s="44">
        <f>IF(DZ6="-",0,IF(DZ6="",0,(IF(EA6=0,0,IF(EA40="-",0,INDEX(ThreatScore,MATCH(EA40,Rank,0)))))))</f>
        <v>0</v>
      </c>
      <c r="EB41" s="44">
        <f>IF(DZ6="-",0,IF(DZ6="",0,(IF(EB6=0,0,IF(EB40="-",0,INDEX(ThreatScore,MATCH(EB40,Rank,0)))))))</f>
        <v>0</v>
      </c>
      <c r="EC41" s="44">
        <f>IF(DZ6="-",0,IF(DZ6="",0,(IF(EC6=0,0,IF(EC40="-",0,INDEX(ThreatScore,MATCH(EC40,Rank,0)))))))</f>
        <v>0</v>
      </c>
      <c r="ED41" s="44">
        <f>IF(DZ6="-",0,IF(DZ6="",0,(IF(ED6=0,0,IF(ED40="-",0,INDEX(ThreatScore,MATCH(ED40,Rank,0)))))))</f>
        <v>0</v>
      </c>
      <c r="EE41" s="44">
        <f>IF(DZ6="-",0,IF(DZ6="",0,(IF(EE6=0,0,IF(EE40="-",0,INDEX(ThreatScore,MATCH(EE40,Rank,0)))))))</f>
        <v>0</v>
      </c>
      <c r="EF41" s="44">
        <f>IF(DZ6="-",0,IF(DZ6="",0,(IF(EF6=0,0,IF(EF40="-",0,INDEX(ThreatScore,MATCH(EF40,Rank,0)))))))</f>
        <v>0</v>
      </c>
      <c r="EG41" s="44">
        <f>IF(DZ6="-",0,IF(DZ6="",0,(IF(EG6=0,0,IF(EG40="-",0,INDEX(ThreatScore,MATCH(EG40,Rank,0)))))))</f>
        <v>0</v>
      </c>
      <c r="EH41" s="44">
        <f>IF(DZ6="-",0,IF(DZ6="",0,(IF(EH6=0,0,IF(EH40="-",0,INDEX(ThreatScore,MATCH(EH40,Rank,0)))))))</f>
        <v>0</v>
      </c>
      <c r="EI41" s="44">
        <f>IF(DZ6="-",0,IF(DZ6="",0,(IF(EI6=0,0,IF(EI40="-",0,INDEX(ThreatScore,MATCH(EI40,Rank,0)))))))</f>
        <v>0</v>
      </c>
      <c r="EJ41" s="44">
        <f>IF(DZ6="-",0,IF(DZ6="",0,(IF(EJ6=0,0,IF(EJ40="-",0,INDEX(ThreatScore,MATCH(EJ40,Rank,0)))))))</f>
        <v>0</v>
      </c>
      <c r="EK41" s="44">
        <f>IF(DZ6="-",0,IF(DZ6="",0,(IF(EK6=0,0,IF(EK40="-",0,INDEX(ThreatScore,MATCH(EK40,Rank,0)))))))</f>
        <v>0</v>
      </c>
      <c r="EL41" s="44">
        <f>IF(DZ6="-",0,IF(DZ6="",0,(IF(EL6=0,0,IF(EL40="-",0,INDEX(ThreatScore,MATCH(EL40,Rank,0)))))))</f>
        <v>0</v>
      </c>
      <c r="EM41" s="44">
        <f>IF(DZ6="-",0,IF(DZ6="",0,(IF(EM6=0,0,IF(EM40="-",0,INDEX(ThreatScore,MATCH(EM40,Rank,0)))))))</f>
        <v>0</v>
      </c>
      <c r="EN41" s="44">
        <f>IF(DZ6="-",0,IF(DZ6="",0,(IF(EN6=0,0,IF(EN40="-",0,INDEX(ThreatScore,MATCH(EN40,Rank,0)))))))</f>
        <v>0</v>
      </c>
      <c r="EO41" s="105">
        <f>IF(DZ6="-",0,IF(DZ6="",0,(IF(EO6=0,0,IF(EO40="-",0,INDEX(ThreatScore,MATCH(EO40,Rank,0)))))))</f>
        <v>0</v>
      </c>
      <c r="ER41" s="88"/>
      <c r="ES41" s="44">
        <f>IF(ER6="-",0,IF(ER6="",0,(IF(ES6=0,0,IF(ES40="-",0,INDEX(ThreatScore,MATCH(ES40,Rank,0)))))))</f>
        <v>0</v>
      </c>
      <c r="ET41" s="44">
        <f>IF(ER6="-",0,IF(ER6="",0,(IF(ET6=0,0,IF(ET40="-",0,INDEX(ThreatScore,MATCH(ET40,Rank,0)))))))</f>
        <v>0</v>
      </c>
      <c r="EU41" s="44">
        <f>IF(ER6="-",0,IF(ER6="",0,(IF(EU6=0,0,IF(EU40="-",0,INDEX(ThreatScore,MATCH(EU40,Rank,0)))))))</f>
        <v>0</v>
      </c>
      <c r="EV41" s="44">
        <f>IF(ER6="-",0,IF(ER6="",0,(IF(EV6=0,0,IF(EV40="-",0,INDEX(ThreatScore,MATCH(EV40,Rank,0)))))))</f>
        <v>0</v>
      </c>
      <c r="EW41" s="44">
        <f>IF(ER6="-",0,IF(ER6="",0,(IF(EW6=0,0,IF(EW40="-",0,INDEX(ThreatScore,MATCH(EW40,Rank,0)))))))</f>
        <v>0</v>
      </c>
      <c r="EX41" s="44">
        <f>IF(ER6="-",0,IF(ER6="",0,(IF(EX6=0,0,IF(EX40="-",0,INDEX(ThreatScore,MATCH(EX40,Rank,0)))))))</f>
        <v>0</v>
      </c>
      <c r="EY41" s="44">
        <f>IF(ER6="-",0,IF(ER6="",0,(IF(EY6=0,0,IF(EY40="-",0,INDEX(ThreatScore,MATCH(EY40,Rank,0)))))))</f>
        <v>0</v>
      </c>
      <c r="EZ41" s="44">
        <f>IF(ER6="-",0,IF(ER6="",0,(IF(EZ6=0,0,IF(EZ40="-",0,INDEX(ThreatScore,MATCH(EZ40,Rank,0)))))))</f>
        <v>0</v>
      </c>
      <c r="FA41" s="44">
        <f>IF(ER6="-",0,IF(ER6="",0,(IF(FA6=0,0,IF(FA40="-",0,INDEX(ThreatScore,MATCH(FA40,Rank,0)))))))</f>
        <v>0</v>
      </c>
      <c r="FB41" s="44">
        <f>IF(ER6="-",0,IF(ER6="",0,(IF(FB6=0,0,IF(FB40="-",0,INDEX(ThreatScore,MATCH(FB40,Rank,0)))))))</f>
        <v>0</v>
      </c>
      <c r="FC41" s="44">
        <f>IF(ER6="-",0,IF(ER6="",0,(IF(FC6=0,0,IF(FC40="-",0,INDEX(ThreatScore,MATCH(FC40,Rank,0)))))))</f>
        <v>0</v>
      </c>
      <c r="FD41" s="44">
        <f>IF(ER6="-",0,IF(ER6="",0,(IF(FD6=0,0,IF(FD40="-",0,INDEX(ThreatScore,MATCH(FD40,Rank,0)))))))</f>
        <v>0</v>
      </c>
      <c r="FE41" s="44">
        <f>IF(ER6="-",0,IF(ER6="",0,(IF(FE6=0,0,IF(FE40="-",0,INDEX(ThreatScore,MATCH(FE40,Rank,0)))))))</f>
        <v>0</v>
      </c>
      <c r="FF41" s="44">
        <f>IF(ER6="-",0,IF(ER6="",0,(IF(FF6=0,0,IF(FF40="-",0,INDEX(ThreatScore,MATCH(FF40,Rank,0)))))))</f>
        <v>0</v>
      </c>
      <c r="FG41" s="105">
        <f>IF(ER6="-",0,IF(ER6="",0,(IF(FG6=0,0,IF(FG40="-",0,INDEX(ThreatScore,MATCH(FG40,Rank,0)))))))</f>
        <v>0</v>
      </c>
      <c r="FJ41" s="88"/>
      <c r="FK41" s="44">
        <f>IF(FJ6="-",0,IF(FJ6="",0,(IF(FK6=0,0,IF(FK40="-",0,INDEX(ThreatScore,MATCH(FK40,Rank,0)))))))</f>
        <v>0</v>
      </c>
      <c r="FL41" s="44">
        <f>IF(FJ6="-",0,IF(FJ6="",0,(IF(FL6=0,0,IF(FL40="-",0,INDEX(ThreatScore,MATCH(FL40,Rank,0)))))))</f>
        <v>0</v>
      </c>
      <c r="FM41" s="44">
        <f>IF(FJ6="-",0,IF(FJ6="",0,(IF(FM6=0,0,IF(FM40="-",0,INDEX(ThreatScore,MATCH(FM40,Rank,0)))))))</f>
        <v>0</v>
      </c>
      <c r="FN41" s="44">
        <f>IF(FJ6="-",0,IF(FJ6="",0,(IF(FN6=0,0,IF(FN40="-",0,INDEX(ThreatScore,MATCH(FN40,Rank,0)))))))</f>
        <v>0</v>
      </c>
      <c r="FO41" s="44">
        <f>IF(FJ6="-",0,IF(FJ6="",0,(IF(FO6=0,0,IF(FO40="-",0,INDEX(ThreatScore,MATCH(FO40,Rank,0)))))))</f>
        <v>0</v>
      </c>
      <c r="FP41" s="44">
        <f>IF(FJ6="-",0,IF(FJ6="",0,(IF(FP6=0,0,IF(FP40="-",0,INDEX(ThreatScore,MATCH(FP40,Rank,0)))))))</f>
        <v>0</v>
      </c>
      <c r="FQ41" s="44">
        <f>IF(FJ6="-",0,IF(FJ6="",0,(IF(FQ6=0,0,IF(FQ40="-",0,INDEX(ThreatScore,MATCH(FQ40,Rank,0)))))))</f>
        <v>0</v>
      </c>
      <c r="FR41" s="44">
        <f>IF(FJ6="-",0,IF(FJ6="",0,(IF(FR6=0,0,IF(FR40="-",0,INDEX(ThreatScore,MATCH(FR40,Rank,0)))))))</f>
        <v>0</v>
      </c>
      <c r="FS41" s="44">
        <f>IF(FJ6="-",0,IF(FJ6="",0,(IF(FS6=0,0,IF(FS40="-",0,INDEX(ThreatScore,MATCH(FS40,Rank,0)))))))</f>
        <v>0</v>
      </c>
      <c r="FT41" s="44">
        <f>IF(FJ6="-",0,IF(FJ6="",0,(IF(FT6=0,0,IF(FT40="-",0,INDEX(ThreatScore,MATCH(FT40,Rank,0)))))))</f>
        <v>0</v>
      </c>
      <c r="FU41" s="44">
        <f>IF(FJ6="-",0,IF(FJ6="",0,(IF(FU6=0,0,IF(FU40="-",0,INDEX(ThreatScore,MATCH(FU40,Rank,0)))))))</f>
        <v>0</v>
      </c>
      <c r="FV41" s="44">
        <f>IF(FJ6="-",0,IF(FJ6="",0,(IF(FV6=0,0,IF(FV40="-",0,INDEX(ThreatScore,MATCH(FV40,Rank,0)))))))</f>
        <v>0</v>
      </c>
      <c r="FW41" s="44">
        <f>IF(FJ6="-",0,IF(FJ6="",0,(IF(FW6=0,0,IF(FW40="-",0,INDEX(ThreatScore,MATCH(FW40,Rank,0)))))))</f>
        <v>0</v>
      </c>
      <c r="FX41" s="44">
        <f>IF(FJ6="-",0,IF(FJ6="",0,(IF(FX6=0,0,IF(FX40="-",0,INDEX(ThreatScore,MATCH(FX40,Rank,0)))))))</f>
        <v>0</v>
      </c>
      <c r="FY41" s="105">
        <f>IF(FJ6="-",0,IF(FJ6="",0,(IF(FY6=0,0,IF(FY40="-",0,INDEX(ThreatScore,MATCH(FY40,Rank,0)))))))</f>
        <v>0</v>
      </c>
      <c r="GB41" s="88"/>
      <c r="GC41" s="44">
        <f>IF(GB6="-",0,IF(GB6="",0,(IF(GC6=0,0,IF(GC40="-",0,INDEX(ThreatScore,MATCH(GC40,Rank,0)))))))</f>
        <v>0</v>
      </c>
      <c r="GD41" s="44">
        <f>IF(GB6="-",0,IF(GB6="",0,(IF(GD6=0,0,IF(GD40="-",0,INDEX(ThreatScore,MATCH(GD40,Rank,0)))))))</f>
        <v>0</v>
      </c>
      <c r="GE41" s="44">
        <f>IF(GB6="-",0,IF(GB6="",0,(IF(GE6=0,0,IF(GE40="-",0,INDEX(ThreatScore,MATCH(GE40,Rank,0)))))))</f>
        <v>0</v>
      </c>
      <c r="GF41" s="44">
        <f>IF(GB6="-",0,IF(GB6="",0,(IF(GF6=0,0,IF(GF40="-",0,INDEX(ThreatScore,MATCH(GF40,Rank,0)))))))</f>
        <v>0</v>
      </c>
      <c r="GG41" s="44">
        <f>IF(GB6="-",0,IF(GB6="",0,(IF(GG6=0,0,IF(GG40="-",0,INDEX(ThreatScore,MATCH(GG40,Rank,0)))))))</f>
        <v>0</v>
      </c>
      <c r="GH41" s="44">
        <f>IF(GB6="-",0,IF(GB6="",0,(IF(GH6=0,0,IF(GH40="-",0,INDEX(ThreatScore,MATCH(GH40,Rank,0)))))))</f>
        <v>0</v>
      </c>
      <c r="GI41" s="44">
        <f>IF(GB6="-",0,IF(GB6="",0,(IF(GI6=0,0,IF(GI40="-",0,INDEX(ThreatScore,MATCH(GI40,Rank,0)))))))</f>
        <v>0</v>
      </c>
      <c r="GJ41" s="44">
        <f>IF(GB6="-",0,IF(GB6="",0,(IF(GJ6=0,0,IF(GJ40="-",0,INDEX(ThreatScore,MATCH(GJ40,Rank,0)))))))</f>
        <v>0</v>
      </c>
      <c r="GK41" s="44">
        <f>IF(GB6="-",0,IF(GB6="",0,(IF(GK6=0,0,IF(GK40="-",0,INDEX(ThreatScore,MATCH(GK40,Rank,0)))))))</f>
        <v>0</v>
      </c>
      <c r="GL41" s="44">
        <f>IF(GB6="-",0,IF(GB6="",0,(IF(GL6=0,0,IF(GL40="-",0,INDEX(ThreatScore,MATCH(GL40,Rank,0)))))))</f>
        <v>0</v>
      </c>
      <c r="GM41" s="44">
        <f>IF(GB6="-",0,IF(GB6="",0,(IF(GM6=0,0,IF(GM40="-",0,INDEX(ThreatScore,MATCH(GM40,Rank,0)))))))</f>
        <v>0</v>
      </c>
      <c r="GN41" s="44">
        <f>IF(GB6="-",0,IF(GB6="",0,(IF(GN6=0,0,IF(GN40="-",0,INDEX(ThreatScore,MATCH(GN40,Rank,0)))))))</f>
        <v>0</v>
      </c>
      <c r="GO41" s="44">
        <f>IF(GB6="-",0,IF(GB6="",0,(IF(GO6=0,0,IF(GO40="-",0,INDEX(ThreatScore,MATCH(GO40,Rank,0)))))))</f>
        <v>0</v>
      </c>
      <c r="GP41" s="44">
        <f>IF(GB6="-",0,IF(GB6="",0,(IF(GP6=0,0,IF(GP40="-",0,INDEX(ThreatScore,MATCH(GP40,Rank,0)))))))</f>
        <v>0</v>
      </c>
      <c r="GQ41" s="105">
        <f>IF(GB6="-",0,IF(GB6="",0,(IF(GQ6=0,0,IF(GQ40="-",0,INDEX(ThreatScore,MATCH(GQ40,Rank,0)))))))</f>
        <v>0</v>
      </c>
      <c r="GT41" s="88"/>
      <c r="GU41" s="44">
        <f>IF(GT6="-",0,IF(GT6="",0,(IF(GU6=0,0,IF(GU40="-",0,INDEX(ThreatScore,MATCH(GU40,Rank,0)))))))</f>
        <v>0</v>
      </c>
      <c r="GV41" s="44">
        <f>IF(GT6="-",0,IF(GT6="",0,(IF(GV6=0,0,IF(GV40="-",0,INDEX(ThreatScore,MATCH(GV40,Rank,0)))))))</f>
        <v>0</v>
      </c>
      <c r="GW41" s="44">
        <f>IF(GT6="-",0,IF(GT6="",0,(IF(GW6=0,0,IF(GW40="-",0,INDEX(ThreatScore,MATCH(GW40,Rank,0)))))))</f>
        <v>0</v>
      </c>
      <c r="GX41" s="44">
        <f>IF(GT6="-",0,IF(GT6="",0,(IF(GX6=0,0,IF(GX40="-",0,INDEX(ThreatScore,MATCH(GX40,Rank,0)))))))</f>
        <v>0</v>
      </c>
      <c r="GY41" s="44">
        <f>IF(GT6="-",0,IF(GT6="",0,(IF(GY6=0,0,IF(GY40="-",0,INDEX(ThreatScore,MATCH(GY40,Rank,0)))))))</f>
        <v>0</v>
      </c>
      <c r="GZ41" s="44">
        <f>IF(GT6="-",0,IF(GT6="",0,(IF(GZ6=0,0,IF(GZ40="-",0,INDEX(ThreatScore,MATCH(GZ40,Rank,0)))))))</f>
        <v>0</v>
      </c>
      <c r="HA41" s="44">
        <f>IF(GT6="-",0,IF(GT6="",0,(IF(HA6=0,0,IF(HA40="-",0,INDEX(ThreatScore,MATCH(HA40,Rank,0)))))))</f>
        <v>0</v>
      </c>
      <c r="HB41" s="44">
        <f>IF(GT6="-",0,IF(GT6="",0,(IF(HB6=0,0,IF(HB40="-",0,INDEX(ThreatScore,MATCH(HB40,Rank,0)))))))</f>
        <v>0</v>
      </c>
      <c r="HC41" s="44">
        <f>IF(GT6="-",0,IF(GT6="",0,(IF(HC6=0,0,IF(HC40="-",0,INDEX(ThreatScore,MATCH(HC40,Rank,0)))))))</f>
        <v>0</v>
      </c>
      <c r="HD41" s="44">
        <f>IF(GT6="-",0,IF(GT6="",0,(IF(HD6=0,0,IF(HD40="-",0,INDEX(ThreatScore,MATCH(HD40,Rank,0)))))))</f>
        <v>0</v>
      </c>
      <c r="HE41" s="44">
        <f>IF(GT6="-",0,IF(GT6="",0,(IF(HE6=0,0,IF(HE40="-",0,INDEX(ThreatScore,MATCH(HE40,Rank,0)))))))</f>
        <v>0</v>
      </c>
      <c r="HF41" s="44">
        <f>IF(GT6="-",0,IF(GT6="",0,(IF(HF6=0,0,IF(HF40="-",0,INDEX(ThreatScore,MATCH(HF40,Rank,0)))))))</f>
        <v>0</v>
      </c>
      <c r="HG41" s="44">
        <f>IF(GT6="-",0,IF(GT6="",0,(IF(HG6=0,0,IF(HG40="-",0,INDEX(ThreatScore,MATCH(HG40,Rank,0)))))))</f>
        <v>0</v>
      </c>
      <c r="HH41" s="44">
        <f>IF(GT6="-",0,IF(GT6="",0,(IF(HH6=0,0,IF(HH40="-",0,INDEX(ThreatScore,MATCH(HH40,Rank,0)))))))</f>
        <v>0</v>
      </c>
      <c r="HI41" s="105">
        <f>IF(GT6="-",0,IF(GT6="",0,(IF(HI6=0,0,IF(HI40="-",0,INDEX(ThreatScore,MATCH(HI40,Rank,0)))))))</f>
        <v>0</v>
      </c>
      <c r="KS41" s="153"/>
    </row>
    <row r="42" spans="1:305" s="53" customFormat="1" hidden="1" x14ac:dyDescent="0.25">
      <c r="A42" s="55" t="str">
        <f>A7</f>
        <v/>
      </c>
      <c r="D42" s="89"/>
      <c r="S42" s="106"/>
      <c r="V42" s="89"/>
      <c r="AK42" s="106"/>
      <c r="AN42" s="89"/>
      <c r="BC42" s="106"/>
      <c r="BF42" s="89"/>
      <c r="BU42" s="106"/>
      <c r="BX42" s="89"/>
      <c r="CM42" s="106"/>
      <c r="CP42" s="89"/>
      <c r="DE42" s="106"/>
      <c r="DH42" s="89"/>
      <c r="DW42" s="106"/>
      <c r="DZ42" s="89"/>
      <c r="EO42" s="106"/>
      <c r="ER42" s="89"/>
      <c r="FG42" s="106"/>
      <c r="FJ42" s="89"/>
      <c r="FY42" s="106"/>
      <c r="GB42" s="89"/>
      <c r="GQ42" s="106"/>
      <c r="GT42" s="89"/>
      <c r="HI42" s="106"/>
      <c r="KS42" s="154"/>
    </row>
    <row r="43" spans="1:305" hidden="1" x14ac:dyDescent="0.25">
      <c r="A43" s="49" t="s">
        <v>50</v>
      </c>
      <c r="B43">
        <f>IF(B7="Poor",Scoring!$B$9,IF(B7="Fair -",Scoring!$B$8,IF(B7="Fair",Scoring!$B$7,IF(B7="Good -",Scoring!$B$6,IF(B7="Good",Scoring!$B$5,IF(B7="Very Good",Scoring!$B$4,IF(B7="",0)))))))</f>
        <v>0</v>
      </c>
      <c r="C43">
        <f>IF(C7="Poor",Scoring!$B$9,IF(C7="Fair -",Scoring!$B$8,IF(C7="Fair",Scoring!$B$7,IF(C7="Good -",Scoring!$B$6,IF(C7="Good",Scoring!$B$5,IF(C7="Very Good",Scoring!$B$4,IF(C7="",0)))))))</f>
        <v>0</v>
      </c>
      <c r="D43" s="43"/>
      <c r="S43" s="80"/>
      <c r="T43">
        <f>IF(T7="Poor",Scoring!$B$9,IF(T7="Fair -",Scoring!$B$8,IF(T7="Fair",Scoring!$B$7,IF(T7="Good -",Scoring!$B$6,IF(T7="Good",Scoring!$B$5,IF(T7="Very Good",Scoring!$B$4,IF(T7="",0)))))))</f>
        <v>0</v>
      </c>
      <c r="U43">
        <f>IF(U7="Poor",Scoring!$B$9,IF(U7="Fair -",Scoring!$B$8,IF(U7="Fair",Scoring!$B$7,IF(U7="Good -",Scoring!$B$6,IF(U7="Good",Scoring!$B$5,IF(U7="Very Good",Scoring!$B$4,IF(U7="",0)))))))</f>
        <v>0</v>
      </c>
      <c r="V43" s="43"/>
      <c r="AK43" s="80"/>
      <c r="AL43">
        <f>IF(AL7="Poor",Scoring!$B$9,IF(AL7="Fair -",Scoring!$B$8,IF(AL7="Fair",Scoring!$B$7,IF(AL7="Good -",Scoring!$B$6,IF(AL7="Good",Scoring!$B$5,IF(AL7="Very Good",Scoring!$B$4,IF(AL7="",0)))))))</f>
        <v>0</v>
      </c>
      <c r="AM43">
        <f>IF(AM7="Poor",Scoring!$B$9,IF(AM7="Fair -",Scoring!$B$8,IF(AM7="Fair",Scoring!$B$7,IF(AM7="Good -",Scoring!$B$6,IF(AM7="Good",Scoring!$B$5,IF(AM7="Very Good",Scoring!$B$4,IF(AM7="",0)))))))</f>
        <v>0</v>
      </c>
      <c r="AN43" s="43"/>
      <c r="BC43" s="80"/>
      <c r="BD43">
        <f>IF(BD7="Poor",Scoring!$B$9,IF(BD7="Fair -",Scoring!$B$8,IF(BD7="Fair",Scoring!$B$7,IF(BD7="Good -",Scoring!$B$6,IF(BD7="Good",Scoring!$B$5,IF(BD7="Very Good",Scoring!$B$4,IF(BD7="",0)))))))</f>
        <v>0</v>
      </c>
      <c r="BE43">
        <f>IF(BE7="Poor",Scoring!$B$9,IF(BE7="Fair -",Scoring!$B$8,IF(BE7="Fair",Scoring!$B$7,IF(BE7="Good -",Scoring!$B$6,IF(BE7="Good",Scoring!$B$5,IF(BE7="Very Good",Scoring!$B$4,IF(BE7="",0)))))))</f>
        <v>0</v>
      </c>
      <c r="BF43" s="43"/>
      <c r="BU43" s="80"/>
      <c r="BV43">
        <f>IF(BV7="Poor",Scoring!$B$9,IF(BV7="Fair -",Scoring!$B$8,IF(BV7="Fair",Scoring!$B$7,IF(BV7="Good -",Scoring!$B$6,IF(BV7="Good",Scoring!$B$5,IF(BV7="Very Good",Scoring!$B$4,IF(BV7="",0)))))))</f>
        <v>0</v>
      </c>
      <c r="BW43">
        <f>IF(BW7="Poor",Scoring!$B$9,IF(BW7="Fair -",Scoring!$B$8,IF(BW7="Fair",Scoring!$B$7,IF(BW7="Good -",Scoring!$B$6,IF(BW7="Good",Scoring!$B$5,IF(BW7="Very Good",Scoring!$B$4,IF(BW7="",0)))))))</f>
        <v>0</v>
      </c>
      <c r="BX43" s="43"/>
      <c r="CM43" s="80"/>
      <c r="CN43">
        <f>IF(CN7="Poor",Scoring!$B$9,IF(CN7="Fair -",Scoring!$B$8,IF(CN7="Fair",Scoring!$B$7,IF(CN7="Good -",Scoring!$B$6,IF(CN7="Good",Scoring!$B$5,IF(CN7="Very Good",Scoring!$B$4,IF(CN7="",0)))))))</f>
        <v>0</v>
      </c>
      <c r="CO43">
        <f>IF(CO7="Poor",Scoring!$B$9,IF(CO7="Fair -",Scoring!$B$8,IF(CO7="Fair",Scoring!$B$7,IF(CO7="Good -",Scoring!$B$6,IF(CO7="Good",Scoring!$B$5,IF(CO7="Very Good",Scoring!$B$4,IF(CO7="",0)))))))</f>
        <v>0</v>
      </c>
      <c r="CP43" s="43"/>
      <c r="DE43" s="80"/>
      <c r="DF43">
        <f>IF(DF7="Poor",Scoring!$B$9,IF(DF7="Fair -",Scoring!$B$8,IF(DF7="Fair",Scoring!$B$7,IF(DF7="Good -",Scoring!$B$6,IF(DF7="Good",Scoring!$B$5,IF(DF7="Very Good",Scoring!$B$4,IF(DF7="",0)))))))</f>
        <v>0</v>
      </c>
      <c r="DG43">
        <f>IF(DG7="Poor",Scoring!$B$9,IF(DG7="Fair -",Scoring!$B$8,IF(DG7="Fair",Scoring!$B$7,IF(DG7="Good -",Scoring!$B$6,IF(DG7="Good",Scoring!$B$5,IF(DG7="Very Good",Scoring!$B$4,IF(DG7="",0)))))))</f>
        <v>0</v>
      </c>
      <c r="DH43" s="43"/>
      <c r="DW43" s="80"/>
      <c r="DX43">
        <f>IF(DX7="Poor",Scoring!$B$9,IF(DX7="Fair -",Scoring!$B$8,IF(DX7="Fair",Scoring!$B$7,IF(DX7="Good -",Scoring!$B$6,IF(DX7="Good",Scoring!$B$5,IF(DX7="Very Good",Scoring!$B$4,IF(DX7="",0)))))))</f>
        <v>0</v>
      </c>
      <c r="DY43">
        <f>IF(DY7="Poor",Scoring!$B$9,IF(DY7="Fair -",Scoring!$B$8,IF(DY7="Fair",Scoring!$B$7,IF(DY7="Good -",Scoring!$B$6,IF(DY7="Good",Scoring!$B$5,IF(DY7="Very Good",Scoring!$B$4,IF(DY7="",0)))))))</f>
        <v>0</v>
      </c>
      <c r="DZ43" s="43"/>
      <c r="EO43" s="80"/>
      <c r="EP43">
        <f>IF(EP7="Poor",Scoring!$B$9,IF(EP7="Fair -",Scoring!$B$8,IF(EP7="Fair",Scoring!$B$7,IF(EP7="Good -",Scoring!$B$6,IF(EP7="Good",Scoring!$B$5,IF(EP7="Very Good",Scoring!$B$4,IF(EP7="",0)))))))</f>
        <v>0</v>
      </c>
      <c r="EQ43">
        <f>IF(EQ7="Poor",Scoring!$B$9,IF(EQ7="Fair -",Scoring!$B$8,IF(EQ7="Fair",Scoring!$B$7,IF(EQ7="Good -",Scoring!$B$6,IF(EQ7="Good",Scoring!$B$5,IF(EQ7="Very Good",Scoring!$B$4,IF(EQ7="",0)))))))</f>
        <v>0</v>
      </c>
      <c r="ER43" s="43"/>
      <c r="FG43" s="80"/>
      <c r="FH43">
        <f>IF(FH7="Poor",Scoring!$B$9,IF(FH7="Fair -",Scoring!$B$8,IF(FH7="Fair",Scoring!$B$7,IF(FH7="Good -",Scoring!$B$6,IF(FH7="Good",Scoring!$B$5,IF(FH7="Very Good",Scoring!$B$4,IF(FH7="",0)))))))</f>
        <v>0</v>
      </c>
      <c r="FI43">
        <f>IF(FI7="Poor",Scoring!$B$9,IF(FI7="Fair -",Scoring!$B$8,IF(FI7="Fair",Scoring!$B$7,IF(FI7="Good -",Scoring!$B$6,IF(FI7="Good",Scoring!$B$5,IF(FI7="Very Good",Scoring!$B$4,IF(FI7="",0)))))))</f>
        <v>0</v>
      </c>
      <c r="FJ43" s="43"/>
      <c r="FY43" s="80"/>
      <c r="FZ43">
        <f>IF(FZ7="Poor",Scoring!$B$9,IF(FZ7="Fair -",Scoring!$B$8,IF(FZ7="Fair",Scoring!$B$7,IF(FZ7="Good -",Scoring!$B$6,IF(FZ7="Good",Scoring!$B$5,IF(FZ7="Very Good",Scoring!$B$4,IF(FZ7="",0)))))))</f>
        <v>0</v>
      </c>
      <c r="GA43">
        <f>IF(GA7="Poor",Scoring!$B$9,IF(GA7="Fair -",Scoring!$B$8,IF(GA7="Fair",Scoring!$B$7,IF(GA7="Good -",Scoring!$B$6,IF(GA7="Good",Scoring!$B$5,IF(GA7="Very Good",Scoring!$B$4,IF(GA7="",0)))))))</f>
        <v>0</v>
      </c>
      <c r="GB43" s="43"/>
      <c r="GQ43" s="80"/>
      <c r="GR43">
        <f>IF(GR7="Poor",Scoring!$B$9,IF(GR7="Fair -",Scoring!$B$8,IF(GR7="Fair",Scoring!$B$7,IF(GR7="Good -",Scoring!$B$6,IF(GR7="Good",Scoring!$B$5,IF(GR7="Very Good",Scoring!$B$4,IF(GR7="",0)))))))</f>
        <v>0</v>
      </c>
      <c r="GS43">
        <f>IF(GS7="Poor",Scoring!$B$9,IF(GS7="Fair -",Scoring!$B$8,IF(GS7="Fair",Scoring!$B$7,IF(GS7="Good -",Scoring!$B$6,IF(GS7="Good",Scoring!$B$5,IF(GS7="Very Good",Scoring!$B$4,IF(GS7="",0)))))))</f>
        <v>0</v>
      </c>
      <c r="GT43" s="43"/>
      <c r="HI43" s="80"/>
    </row>
    <row r="44" spans="1:305" s="13" customFormat="1" ht="12" hidden="1" x14ac:dyDescent="0.2">
      <c r="A44" s="13" t="s">
        <v>26</v>
      </c>
      <c r="B44" s="13">
        <f>IF(B7="Poor",Scoring!$C$9,IF(B7="Fair -",Scoring!$C$8,IF(B7="Fair",Scoring!$C$7,IF(B7="Good -",Scoring!$C$6,IF(B7="Good",Scoring!$C$5,IF(B7="Very Good",Scoring!$C$4,IF(B7="",0)))))))</f>
        <v>0</v>
      </c>
      <c r="C44" s="13">
        <f>IF(C7="Poor",Scoring!$C$9,IF(C7="Fair -",Scoring!$C$8,IF(C7="Fair",Scoring!$C$7,IF(C7="Good -",Scoring!$C$6,IF(C7="Good",Scoring!$C$5,IF(C7="Very Good",Scoring!$C$4,IF(C7="",0)))))))</f>
        <v>0</v>
      </c>
      <c r="D44" s="87"/>
      <c r="S44" s="102"/>
      <c r="T44" s="13">
        <f>IF(T7="Poor",Scoring!$C$9,IF(T7="Fair -",Scoring!$C$8,IF(T7="Fair",Scoring!$C$7,IF(T7="Good -",Scoring!$C$6,IF(T7="Good",Scoring!$C$5,IF(T7="Very Good",Scoring!$C$4,IF(T7="",0)))))))</f>
        <v>0</v>
      </c>
      <c r="U44" s="13">
        <f>IF(U7="Poor",Scoring!$C$9,IF(U7="Fair -",Scoring!$C$8,IF(U7="Fair",Scoring!$C$7,IF(U7="Good -",Scoring!$C$6,IF(U7="Good",Scoring!$C$5,IF(U7="Very Good",Scoring!$C$4,IF(U7="",0)))))))</f>
        <v>0</v>
      </c>
      <c r="V44" s="87"/>
      <c r="AK44" s="102"/>
      <c r="AL44" s="13">
        <f>IF(AL7="Poor",Scoring!$C$9,IF(AL7="Fair -",Scoring!$C$8,IF(AL7="Fair",Scoring!$C$7,IF(AL7="Good -",Scoring!$C$6,IF(AL7="Good",Scoring!$C$5,IF(AL7="Very Good",Scoring!$C$4,IF(AL7="",0)))))))</f>
        <v>0</v>
      </c>
      <c r="AM44" s="13">
        <f>IF(AM7="Poor",Scoring!$C$9,IF(AM7="Fair -",Scoring!$C$8,IF(AM7="Fair",Scoring!$C$7,IF(AM7="Good -",Scoring!$C$6,IF(AM7="Good",Scoring!$C$5,IF(AM7="Very Good",Scoring!$C$4,IF(AM7="",0)))))))</f>
        <v>0</v>
      </c>
      <c r="AN44" s="87"/>
      <c r="BC44" s="102"/>
      <c r="BD44" s="13">
        <f>IF(BD7="Poor",Scoring!$C$9,IF(BD7="Fair -",Scoring!$C$8,IF(BD7="Fair",Scoring!$C$7,IF(BD7="Good -",Scoring!$C$6,IF(BD7="Good",Scoring!$C$5,IF(BD7="Very Good",Scoring!$C$4,IF(BD7="",0)))))))</f>
        <v>0</v>
      </c>
      <c r="BE44" s="13">
        <f>IF(BE7="Poor",Scoring!$C$9,IF(BE7="Fair -",Scoring!$C$8,IF(BE7="Fair",Scoring!$C$7,IF(BE7="Good -",Scoring!$C$6,IF(BE7="Good",Scoring!$C$5,IF(BE7="Very Good",Scoring!$C$4,IF(BE7="",0)))))))</f>
        <v>0</v>
      </c>
      <c r="BF44" s="87"/>
      <c r="BU44" s="102"/>
      <c r="BV44" s="13">
        <f>IF(BV7="Poor",Scoring!$C$9,IF(BV7="Fair -",Scoring!$C$8,IF(BV7="Fair",Scoring!$C$7,IF(BV7="Good -",Scoring!$C$6,IF(BV7="Good",Scoring!$C$5,IF(BV7="Very Good",Scoring!$C$4,IF(BV7="",0)))))))</f>
        <v>0</v>
      </c>
      <c r="BW44" s="13">
        <f>IF(BW7="Poor",Scoring!$C$9,IF(BW7="Fair -",Scoring!$C$8,IF(BW7="Fair",Scoring!$C$7,IF(BW7="Good -",Scoring!$C$6,IF(BW7="Good",Scoring!$C$5,IF(BW7="Very Good",Scoring!$C$4,IF(BW7="",0)))))))</f>
        <v>0</v>
      </c>
      <c r="BX44" s="87"/>
      <c r="CM44" s="102"/>
      <c r="CN44" s="13">
        <f>IF(CN7="Poor",Scoring!$C$9,IF(CN7="Fair -",Scoring!$C$8,IF(CN7="Fair",Scoring!$C$7,IF(CN7="Good -",Scoring!$C$6,IF(CN7="Good",Scoring!$C$5,IF(CN7="Very Good",Scoring!$C$4,IF(CN7="",0)))))))</f>
        <v>0</v>
      </c>
      <c r="CO44" s="13">
        <f>IF(CO7="Poor",Scoring!$C$9,IF(CO7="Fair -",Scoring!$C$8,IF(CO7="Fair",Scoring!$C$7,IF(CO7="Good -",Scoring!$C$6,IF(CO7="Good",Scoring!$C$5,IF(CO7="Very Good",Scoring!$C$4,IF(CO7="",0)))))))</f>
        <v>0</v>
      </c>
      <c r="CP44" s="87"/>
      <c r="DE44" s="102"/>
      <c r="DF44" s="13">
        <f>IF(DF7="Poor",Scoring!$C$9,IF(DF7="Fair -",Scoring!$C$8,IF(DF7="Fair",Scoring!$C$7,IF(DF7="Good -",Scoring!$C$6,IF(DF7="Good",Scoring!$C$5,IF(DF7="Very Good",Scoring!$C$4,IF(DF7="",0)))))))</f>
        <v>0</v>
      </c>
      <c r="DG44" s="13">
        <f>IF(DG7="Poor",Scoring!$C$9,IF(DG7="Fair -",Scoring!$C$8,IF(DG7="Fair",Scoring!$C$7,IF(DG7="Good -",Scoring!$C$6,IF(DG7="Good",Scoring!$C$5,IF(DG7="Very Good",Scoring!$C$4,IF(DG7="",0)))))))</f>
        <v>0</v>
      </c>
      <c r="DH44" s="87"/>
      <c r="DW44" s="102"/>
      <c r="DX44" s="13">
        <f>IF(DX7="Poor",Scoring!$C$9,IF(DX7="Fair -",Scoring!$C$8,IF(DX7="Fair",Scoring!$C$7,IF(DX7="Good -",Scoring!$C$6,IF(DX7="Good",Scoring!$C$5,IF(DX7="Very Good",Scoring!$C$4,IF(DX7="",0)))))))</f>
        <v>0</v>
      </c>
      <c r="DY44" s="13">
        <f>IF(DY7="Poor",Scoring!$C$9,IF(DY7="Fair -",Scoring!$C$8,IF(DY7="Fair",Scoring!$C$7,IF(DY7="Good -",Scoring!$C$6,IF(DY7="Good",Scoring!$C$5,IF(DY7="Very Good",Scoring!$C$4,IF(DY7="",0)))))))</f>
        <v>0</v>
      </c>
      <c r="DZ44" s="87"/>
      <c r="EO44" s="102"/>
      <c r="EP44" s="13">
        <f>IF(EP7="Poor",Scoring!$C$9,IF(EP7="Fair -",Scoring!$C$8,IF(EP7="Fair",Scoring!$C$7,IF(EP7="Good -",Scoring!$C$6,IF(EP7="Good",Scoring!$C$5,IF(EP7="Very Good",Scoring!$C$4,IF(EP7="",0)))))))</f>
        <v>0</v>
      </c>
      <c r="EQ44" s="13">
        <f>IF(EQ7="Poor",Scoring!$C$9,IF(EQ7="Fair -",Scoring!$C$8,IF(EQ7="Fair",Scoring!$C$7,IF(EQ7="Good -",Scoring!$C$6,IF(EQ7="Good",Scoring!$C$5,IF(EQ7="Very Good",Scoring!$C$4,IF(EQ7="",0)))))))</f>
        <v>0</v>
      </c>
      <c r="ER44" s="87"/>
      <c r="FG44" s="102"/>
      <c r="FH44" s="13">
        <f>IF(FH7="Poor",Scoring!$C$9,IF(FH7="Fair -",Scoring!$C$8,IF(FH7="Fair",Scoring!$C$7,IF(FH7="Good -",Scoring!$C$6,IF(FH7="Good",Scoring!$C$5,IF(FH7="Very Good",Scoring!$C$4,IF(FH7="",0)))))))</f>
        <v>0</v>
      </c>
      <c r="FI44" s="13">
        <f>IF(FI7="Poor",Scoring!$C$9,IF(FI7="Fair -",Scoring!$C$8,IF(FI7="Fair",Scoring!$C$7,IF(FI7="Good -",Scoring!$C$6,IF(FI7="Good",Scoring!$C$5,IF(FI7="Very Good",Scoring!$C$4,IF(FI7="",0)))))))</f>
        <v>0</v>
      </c>
      <c r="FJ44" s="87"/>
      <c r="FY44" s="102"/>
      <c r="FZ44" s="13">
        <f>IF(FZ7="Poor",Scoring!$C$9,IF(FZ7="Fair -",Scoring!$C$8,IF(FZ7="Fair",Scoring!$C$7,IF(FZ7="Good -",Scoring!$C$6,IF(FZ7="Good",Scoring!$C$5,IF(FZ7="Very Good",Scoring!$C$4,IF(FZ7="",0)))))))</f>
        <v>0</v>
      </c>
      <c r="GA44" s="13">
        <f>IF(GA7="Poor",Scoring!$C$9,IF(GA7="Fair -",Scoring!$C$8,IF(GA7="Fair",Scoring!$C$7,IF(GA7="Good -",Scoring!$C$6,IF(GA7="Good",Scoring!$C$5,IF(GA7="Very Good",Scoring!$C$4,IF(GA7="",0)))))))</f>
        <v>0</v>
      </c>
      <c r="GB44" s="87"/>
      <c r="GQ44" s="102"/>
      <c r="GR44" s="13">
        <f>IF(GR7="Poor",Scoring!$C$9,IF(GR7="Fair -",Scoring!$C$8,IF(GR7="Fair",Scoring!$C$7,IF(GR7="Good -",Scoring!$C$6,IF(GR7="Good",Scoring!$C$5,IF(GR7="Very Good",Scoring!$C$4,IF(GR7="",0)))))))</f>
        <v>0</v>
      </c>
      <c r="GS44" s="13">
        <f>IF(GS7="Poor",Scoring!$C$9,IF(GS7="Fair -",Scoring!$C$8,IF(GS7="Fair",Scoring!$C$7,IF(GS7="Good -",Scoring!$C$6,IF(GS7="Good",Scoring!$C$5,IF(GS7="Very Good",Scoring!$C$4,IF(GS7="",0)))))))</f>
        <v>0</v>
      </c>
      <c r="GT44" s="87"/>
      <c r="HI44" s="102"/>
      <c r="KS44" s="152"/>
    </row>
    <row r="45" spans="1:305" s="14" customFormat="1" hidden="1" x14ac:dyDescent="0.25">
      <c r="A45" s="14" t="s">
        <v>47</v>
      </c>
      <c r="B45" s="14">
        <f>B43*B44</f>
        <v>0</v>
      </c>
      <c r="C45" s="14">
        <f>C43*C44</f>
        <v>0</v>
      </c>
      <c r="D45" s="88"/>
      <c r="S45" s="103"/>
      <c r="T45" s="14">
        <f>T43*T44</f>
        <v>0</v>
      </c>
      <c r="U45" s="14">
        <f>U43*U44</f>
        <v>0</v>
      </c>
      <c r="V45" s="88"/>
      <c r="AK45" s="103"/>
      <c r="AL45" s="14">
        <f>AL43*AL44</f>
        <v>0</v>
      </c>
      <c r="AM45" s="14">
        <f>AM43*AM44</f>
        <v>0</v>
      </c>
      <c r="AN45" s="88"/>
      <c r="BC45" s="103"/>
      <c r="BD45" s="14">
        <f>BD43*BD44</f>
        <v>0</v>
      </c>
      <c r="BE45" s="14">
        <f>BE43*BE44</f>
        <v>0</v>
      </c>
      <c r="BF45" s="88"/>
      <c r="BU45" s="103"/>
      <c r="BV45" s="14">
        <f>BV43*BV44</f>
        <v>0</v>
      </c>
      <c r="BW45" s="14">
        <f>BW43*BW44</f>
        <v>0</v>
      </c>
      <c r="BX45" s="88"/>
      <c r="CM45" s="103"/>
      <c r="CN45" s="14">
        <f>CN43*CN44</f>
        <v>0</v>
      </c>
      <c r="CO45" s="14">
        <f>CO43*CO44</f>
        <v>0</v>
      </c>
      <c r="CP45" s="88"/>
      <c r="DE45" s="103"/>
      <c r="DF45" s="14">
        <f>DF43*DF44</f>
        <v>0</v>
      </c>
      <c r="DG45" s="14">
        <f>DG43*DG44</f>
        <v>0</v>
      </c>
      <c r="DH45" s="88"/>
      <c r="DW45" s="103"/>
      <c r="DX45" s="14">
        <f>DX43*DX44</f>
        <v>0</v>
      </c>
      <c r="DY45" s="14">
        <f>DY43*DY44</f>
        <v>0</v>
      </c>
      <c r="DZ45" s="88"/>
      <c r="EO45" s="103"/>
      <c r="EP45" s="14">
        <f>EP43*EP44</f>
        <v>0</v>
      </c>
      <c r="EQ45" s="14">
        <f>EQ43*EQ44</f>
        <v>0</v>
      </c>
      <c r="ER45" s="88"/>
      <c r="FG45" s="103"/>
      <c r="FH45" s="14">
        <f>FH43*FH44</f>
        <v>0</v>
      </c>
      <c r="FI45" s="14">
        <f>FI43*FI44</f>
        <v>0</v>
      </c>
      <c r="FJ45" s="88"/>
      <c r="FY45" s="103"/>
      <c r="FZ45" s="14">
        <f>FZ43*FZ44</f>
        <v>0</v>
      </c>
      <c r="GA45" s="14">
        <f>GA43*GA44</f>
        <v>0</v>
      </c>
      <c r="GB45" s="88"/>
      <c r="GQ45" s="103"/>
      <c r="GR45" s="14">
        <f>GR43*GR44</f>
        <v>0</v>
      </c>
      <c r="GS45" s="14">
        <f>GS43*GS44</f>
        <v>0</v>
      </c>
      <c r="GT45" s="88"/>
      <c r="HI45" s="103"/>
      <c r="KS45" s="153"/>
    </row>
    <row r="46" spans="1:305" s="14" customFormat="1" hidden="1" x14ac:dyDescent="0.25">
      <c r="A46" s="44" t="s">
        <v>48</v>
      </c>
      <c r="D46" s="88"/>
      <c r="E46" s="67" t="str">
        <f>IF(D7="","",IF(D7="-","",IF(E7=0,"",INDEX(ThreatRankMatrix,MATCH(D7,Rank,0),MATCH(E7,Rank,0)))))</f>
        <v/>
      </c>
      <c r="F46" s="67" t="str">
        <f>IF(D7="","",IF(D7="-","",IF(F7=0,"",INDEX(ThreatRankMatrix,MATCH(D7,Rank,0),MATCH(F7,Rank,0)))))</f>
        <v/>
      </c>
      <c r="G46" s="67" t="str">
        <f>IF(D7="","",IF(D7="-","",IF(G7=0,"",INDEX(ThreatRankMatrix,MATCH(D7,Rank,0),MATCH(G7,Rank,0)))))</f>
        <v/>
      </c>
      <c r="H46" s="67" t="str">
        <f>IF(D7="","",IF(D7="-","",IF(H7=0,"",INDEX(ThreatRankMatrix,MATCH(D7,Rank,0),MATCH(H7,Rank,0)))))</f>
        <v/>
      </c>
      <c r="I46" s="67" t="str">
        <f>IF(D7="","",IF(D7="-","",IF(I7=0,"",INDEX(ThreatRankMatrix,MATCH(D7,Rank,0),MATCH(I7,Rank,0)))))</f>
        <v/>
      </c>
      <c r="J46" s="67" t="str">
        <f>IF(D7="","",IF(D7="-","",IF(J7=0,"",INDEX(ThreatRankMatrix,MATCH(D7,Rank,0),MATCH(J7,Rank,0)))))</f>
        <v/>
      </c>
      <c r="K46" s="67" t="str">
        <f>IF(D7="","",IF(D7="-","",IF(K7=0,"",INDEX(ThreatRankMatrix,MATCH(D7,Rank,0),MATCH(K7,Rank,0)))))</f>
        <v/>
      </c>
      <c r="L46" s="67" t="str">
        <f>IF(D7="","",IF(D7="-","",IF(L7=0,"",INDEX(ThreatRankMatrix,MATCH(D7,Rank,0),MATCH(L7,Rank,0)))))</f>
        <v/>
      </c>
      <c r="M46" s="67" t="str">
        <f>IF(D7="","",IF(D7="-","",IF(M7=0,"",INDEX(ThreatRankMatrix,MATCH(D7,Rank,0),MATCH(M7,Rank,0)))))</f>
        <v/>
      </c>
      <c r="N46" s="67" t="str">
        <f>IF(D7="","",IF(D7="-","",IF(N7=0,"",INDEX(ThreatRankMatrix,MATCH(D7,Rank,0),MATCH(N7,Rank,0)))))</f>
        <v/>
      </c>
      <c r="O46" s="67" t="str">
        <f>IF(D7="","",IF(D7="-","",IF(O7=0,"",INDEX(ThreatRankMatrix,MATCH(D7,Rank,0),MATCH(O7,Rank,0)))))</f>
        <v/>
      </c>
      <c r="P46" s="67" t="str">
        <f>IF(D7="","",IF(D7="-","",IF(P7=0,"",INDEX(ThreatRankMatrix,MATCH(D7,Rank,0),MATCH(P7,Rank,0)))))</f>
        <v/>
      </c>
      <c r="Q46" s="67" t="str">
        <f>IF(D7="","",IF(D7="-","",IF(Q7=0,"",INDEX(ThreatRankMatrix,MATCH(D7,Rank,0),MATCH(Q7,Rank,0)))))</f>
        <v/>
      </c>
      <c r="R46" s="67" t="str">
        <f>IF(D7="","",IF(D7="-","",IF(R7=0,"",INDEX(ThreatRankMatrix,MATCH(D7,Rank,0),MATCH(R7,Rank,0)))))</f>
        <v/>
      </c>
      <c r="S46" s="104" t="str">
        <f>IF(D7="","",IF(D7="-","",IF(S7=0,"",INDEX(ThreatRankMatrix,MATCH(D7,Rank,0),MATCH(S7,Rank,0)))))</f>
        <v/>
      </c>
      <c r="V46" s="88"/>
      <c r="W46" s="67" t="str">
        <f>IF(V7="","",IF(V7="-","",IF(W7=0,"",INDEX(ThreatRankMatrix,MATCH(V7,Rank,0),MATCH(W7,Rank,0)))))</f>
        <v/>
      </c>
      <c r="X46" s="67" t="str">
        <f>IF(V7="","",IF(V7="-","",IF(X7=0,"",INDEX(ThreatRankMatrix,MATCH(V7,Rank,0),MATCH(X7,Rank,0)))))</f>
        <v/>
      </c>
      <c r="Y46" s="67" t="str">
        <f>IF(V7="","",IF(V7="-","",IF(Y7=0,"",INDEX(ThreatRankMatrix,MATCH(V7,Rank,0),MATCH(Y7,Rank,0)))))</f>
        <v/>
      </c>
      <c r="Z46" s="67" t="str">
        <f>IF(V7="","",IF(V7="-","",IF(Z7=0,"",INDEX(ThreatRankMatrix,MATCH(V7,Rank,0),MATCH(Z7,Rank,0)))))</f>
        <v/>
      </c>
      <c r="AA46" s="67" t="str">
        <f>IF(V7="","",IF(V7="-","",IF(AA7=0,"",INDEX(ThreatRankMatrix,MATCH(V7,Rank,0),MATCH(AA7,Rank,0)))))</f>
        <v/>
      </c>
      <c r="AB46" s="67" t="str">
        <f>IF(V7="","",IF(V7="-","",IF(AB7=0,"",INDEX(ThreatRankMatrix,MATCH(V7,Rank,0),MATCH(AB7,Rank,0)))))</f>
        <v/>
      </c>
      <c r="AC46" s="67" t="str">
        <f>IF(V7="","",IF(V7="-","",IF(AC7=0,"",INDEX(ThreatRankMatrix,MATCH(V7,Rank,0),MATCH(AC7,Rank,0)))))</f>
        <v/>
      </c>
      <c r="AD46" s="67" t="str">
        <f>IF(V7="","",IF(V7="-","",IF(AD7=0,"",INDEX(ThreatRankMatrix,MATCH(V7,Rank,0),MATCH(AD7,Rank,0)))))</f>
        <v/>
      </c>
      <c r="AE46" s="67" t="str">
        <f>IF(V7="","",IF(V7="-","",IF(AE7=0,"",INDEX(ThreatRankMatrix,MATCH(V7,Rank,0),MATCH(AE7,Rank,0)))))</f>
        <v/>
      </c>
      <c r="AF46" s="67" t="str">
        <f>IF(V7="","",IF(V7="-","",IF(AF7=0,"",INDEX(ThreatRankMatrix,MATCH(V7,Rank,0),MATCH(AF7,Rank,0)))))</f>
        <v/>
      </c>
      <c r="AG46" s="67" t="str">
        <f>IF(V7="","",IF(V7="-","",IF(AG7=0,"",INDEX(ThreatRankMatrix,MATCH(V7,Rank,0),MATCH(AG7,Rank,0)))))</f>
        <v/>
      </c>
      <c r="AH46" s="67" t="str">
        <f>IF(V7="","",IF(V7="-","",IF(AH7=0,"",INDEX(ThreatRankMatrix,MATCH(V7,Rank,0),MATCH(AH7,Rank,0)))))</f>
        <v/>
      </c>
      <c r="AI46" s="67" t="str">
        <f>IF(V7="","",IF(V7="-","",IF(AI7=0,"",INDEX(ThreatRankMatrix,MATCH(V7,Rank,0),MATCH(AI7,Rank,0)))))</f>
        <v/>
      </c>
      <c r="AJ46" s="67" t="str">
        <f>IF(V7="","",IF(V7="-","",IF(AJ7=0,"",INDEX(ThreatRankMatrix,MATCH(V7,Rank,0),MATCH(AJ7,Rank,0)))))</f>
        <v/>
      </c>
      <c r="AK46" s="104" t="str">
        <f>IF(V7="","",IF(V7="-","",IF(AK7=0,"",INDEX(ThreatRankMatrix,MATCH(V7,Rank,0),MATCH(AK7,Rank,0)))))</f>
        <v/>
      </c>
      <c r="AN46" s="88"/>
      <c r="AO46" s="67" t="str">
        <f>IF(AN7="","",IF(AN7="-","",IF(AO7=0,"",INDEX(ThreatRankMatrix,MATCH(AN7,Rank,0),MATCH(AO7,Rank,0)))))</f>
        <v/>
      </c>
      <c r="AP46" s="67" t="str">
        <f>IF(AN7="","",IF(AN7="-","",IF(AP7=0,"",INDEX(ThreatRankMatrix,MATCH(AN7,Rank,0),MATCH(AP7,Rank,0)))))</f>
        <v/>
      </c>
      <c r="AQ46" s="67" t="str">
        <f>IF(AN7="","",IF(AN7="-","",IF(AQ7=0,"",INDEX(ThreatRankMatrix,MATCH(AN7,Rank,0),MATCH(AQ7,Rank,0)))))</f>
        <v/>
      </c>
      <c r="AR46" s="67" t="str">
        <f>IF(AN7="","",IF(AN7="-","",IF(AR7=0,"",INDEX(ThreatRankMatrix,MATCH(AN7,Rank,0),MATCH(AR7,Rank,0)))))</f>
        <v/>
      </c>
      <c r="AS46" s="67" t="str">
        <f>IF(AN7="","",IF(AN7="-","",IF(AS7=0,"",INDEX(ThreatRankMatrix,MATCH(AN7,Rank,0),MATCH(AS7,Rank,0)))))</f>
        <v/>
      </c>
      <c r="AT46" s="67" t="str">
        <f>IF(AN7="","",IF(AN7="-","",IF(AT7=0,"",INDEX(ThreatRankMatrix,MATCH(AN7,Rank,0),MATCH(AT7,Rank,0)))))</f>
        <v/>
      </c>
      <c r="AU46" s="67" t="str">
        <f>IF(AN7="","",IF(AN7="-","",IF(AU7=0,"",INDEX(ThreatRankMatrix,MATCH(AN7,Rank,0),MATCH(AU7,Rank,0)))))</f>
        <v/>
      </c>
      <c r="AV46" s="67" t="str">
        <f>IF(AN7="","",IF(AN7="-","",IF(AV7=0,"",INDEX(ThreatRankMatrix,MATCH(AN7,Rank,0),MATCH(AV7,Rank,0)))))</f>
        <v/>
      </c>
      <c r="AW46" s="67" t="str">
        <f>IF(AN7="","",IF(AN7="-","",IF(AW7=0,"",INDEX(ThreatRankMatrix,MATCH(AN7,Rank,0),MATCH(AW7,Rank,0)))))</f>
        <v/>
      </c>
      <c r="AX46" s="67" t="str">
        <f>IF(AN7="","",IF(AN7="-","",IF(AX7=0,"",INDEX(ThreatRankMatrix,MATCH(AN7,Rank,0),MATCH(AX7,Rank,0)))))</f>
        <v/>
      </c>
      <c r="AY46" s="67" t="str">
        <f>IF(AN7="","",IF(AN7="-","",IF(AY7=0,"",INDEX(ThreatRankMatrix,MATCH(AN7,Rank,0),MATCH(AY7,Rank,0)))))</f>
        <v/>
      </c>
      <c r="AZ46" s="67" t="str">
        <f>IF(AN7="","",IF(AN7="-","",IF(AZ7=0,"",INDEX(ThreatRankMatrix,MATCH(AN7,Rank,0),MATCH(AZ7,Rank,0)))))</f>
        <v/>
      </c>
      <c r="BA46" s="67" t="str">
        <f>IF(AN7="","",IF(AN7="-","",IF(BA7=0,"",INDEX(ThreatRankMatrix,MATCH(AN7,Rank,0),MATCH(BA7,Rank,0)))))</f>
        <v/>
      </c>
      <c r="BB46" s="67" t="str">
        <f>IF(AN7="","",IF(AN7="-","",IF(BB7=0,"",INDEX(ThreatRankMatrix,MATCH(AN7,Rank,0),MATCH(BB7,Rank,0)))))</f>
        <v/>
      </c>
      <c r="BC46" s="104" t="str">
        <f>IF(AN7="","",IF(AN7="-","",IF(BC7=0,"",INDEX(ThreatRankMatrix,MATCH(AN7,Rank,0),MATCH(BC7,Rank,0)))))</f>
        <v/>
      </c>
      <c r="BF46" s="88"/>
      <c r="BG46" s="67" t="str">
        <f>IF(BF7="","",IF(BF7="-","",IF(BG7=0,"",INDEX(ThreatRankMatrix,MATCH(BF7,Rank,0),MATCH(BG7,Rank,0)))))</f>
        <v/>
      </c>
      <c r="BH46" s="67" t="str">
        <f>IF(BF7="","",IF(BF7="-","",IF(BH7=0,"",INDEX(ThreatRankMatrix,MATCH(BF7,Rank,0),MATCH(BH7,Rank,0)))))</f>
        <v/>
      </c>
      <c r="BI46" s="67" t="str">
        <f>IF(BF7="","",IF(BF7="-","",IF(BI7=0,"",INDEX(ThreatRankMatrix,MATCH(BF7,Rank,0),MATCH(BI7,Rank,0)))))</f>
        <v/>
      </c>
      <c r="BJ46" s="67" t="str">
        <f>IF(BF7="","",IF(BF7="-","",IF(BJ7=0,"",INDEX(ThreatRankMatrix,MATCH(BF7,Rank,0),MATCH(BJ7,Rank,0)))))</f>
        <v/>
      </c>
      <c r="BK46" s="67" t="str">
        <f>IF(BF7="","",IF(BF7="-","",IF(BK7=0,"",INDEX(ThreatRankMatrix,MATCH(BF7,Rank,0),MATCH(BK7,Rank,0)))))</f>
        <v/>
      </c>
      <c r="BL46" s="67" t="str">
        <f>IF(BF7="","",IF(BF7="-","",IF(BL7=0,"",INDEX(ThreatRankMatrix,MATCH(BF7,Rank,0),MATCH(BL7,Rank,0)))))</f>
        <v/>
      </c>
      <c r="BM46" s="67" t="str">
        <f>IF(BF7="","",IF(BF7="-","",IF(BM7=0,"",INDEX(ThreatRankMatrix,MATCH(BF7,Rank,0),MATCH(BM7,Rank,0)))))</f>
        <v/>
      </c>
      <c r="BN46" s="67" t="str">
        <f>IF(BF7="","",IF(BF7="-","",IF(BN7=0,"",INDEX(ThreatRankMatrix,MATCH(BF7,Rank,0),MATCH(BN7,Rank,0)))))</f>
        <v/>
      </c>
      <c r="BO46" s="67" t="str">
        <f>IF(BF7="","",IF(BF7="-","",IF(BO7=0,"",INDEX(ThreatRankMatrix,MATCH(BF7,Rank,0),MATCH(BO7,Rank,0)))))</f>
        <v/>
      </c>
      <c r="BP46" s="67" t="str">
        <f>IF(BF7="","",IF(BF7="-","",IF(BP7=0,"",INDEX(ThreatRankMatrix,MATCH(BF7,Rank,0),MATCH(BP7,Rank,0)))))</f>
        <v/>
      </c>
      <c r="BQ46" s="67" t="str">
        <f>IF(BF7="","",IF(BF7="-","",IF(BQ7=0,"",INDEX(ThreatRankMatrix,MATCH(BF7,Rank,0),MATCH(BQ7,Rank,0)))))</f>
        <v/>
      </c>
      <c r="BR46" s="67" t="str">
        <f>IF(BF7="","",IF(BF7="-","",IF(BR7=0,"",INDEX(ThreatRankMatrix,MATCH(BF7,Rank,0),MATCH(BR7,Rank,0)))))</f>
        <v/>
      </c>
      <c r="BS46" s="67" t="str">
        <f>IF(BF7="","",IF(BF7="-","",IF(BS7=0,"",INDEX(ThreatRankMatrix,MATCH(BF7,Rank,0),MATCH(BS7,Rank,0)))))</f>
        <v/>
      </c>
      <c r="BT46" s="67" t="str">
        <f>IF(BF7="","",IF(BF7="-","",IF(BT7=0,"",INDEX(ThreatRankMatrix,MATCH(BF7,Rank,0),MATCH(BT7,Rank,0)))))</f>
        <v/>
      </c>
      <c r="BU46" s="104" t="str">
        <f>IF(BF7="","",IF(BF7="-","",IF(BU7=0,"",INDEX(ThreatRankMatrix,MATCH(BF7,Rank,0),MATCH(BU7,Rank,0)))))</f>
        <v/>
      </c>
      <c r="BX46" s="88"/>
      <c r="BY46" s="67" t="str">
        <f>IF(BX7="","",IF(BX7="-","",IF(BY7=0,"",INDEX(ThreatRankMatrix,MATCH(BX7,Rank,0),MATCH(BY7,Rank,0)))))</f>
        <v/>
      </c>
      <c r="BZ46" s="67" t="str">
        <f>IF(BX7="","",IF(BX7="-","",IF(BZ7=0,"",INDEX(ThreatRankMatrix,MATCH(BX7,Rank,0),MATCH(BZ7,Rank,0)))))</f>
        <v/>
      </c>
      <c r="CA46" s="67" t="str">
        <f>IF(BX7="","",IF(BX7="-","",IF(CA7=0,"",INDEX(ThreatRankMatrix,MATCH(BX7,Rank,0),MATCH(CA7,Rank,0)))))</f>
        <v/>
      </c>
      <c r="CB46" s="67" t="str">
        <f>IF(BX7="","",IF(BX7="-","",IF(CB7=0,"",INDEX(ThreatRankMatrix,MATCH(BX7,Rank,0),MATCH(CB7,Rank,0)))))</f>
        <v/>
      </c>
      <c r="CC46" s="67" t="str">
        <f>IF(BX7="","",IF(BX7="-","",IF(CC7=0,"",INDEX(ThreatRankMatrix,MATCH(BX7,Rank,0),MATCH(CC7,Rank,0)))))</f>
        <v/>
      </c>
      <c r="CD46" s="67" t="str">
        <f>IF(BX7="","",IF(BX7="-","",IF(CD7=0,"",INDEX(ThreatRankMatrix,MATCH(BX7,Rank,0),MATCH(CD7,Rank,0)))))</f>
        <v/>
      </c>
      <c r="CE46" s="67" t="str">
        <f>IF(BX7="","",IF(BX7="-","",IF(CE7=0,"",INDEX(ThreatRankMatrix,MATCH(BX7,Rank,0),MATCH(CE7,Rank,0)))))</f>
        <v/>
      </c>
      <c r="CF46" s="67" t="str">
        <f>IF(BX7="","",IF(BX7="-","",IF(CF7=0,"",INDEX(ThreatRankMatrix,MATCH(BX7,Rank,0),MATCH(CF7,Rank,0)))))</f>
        <v/>
      </c>
      <c r="CG46" s="67" t="str">
        <f>IF(BX7="","",IF(BX7="-","",IF(CG7=0,"",INDEX(ThreatRankMatrix,MATCH(BX7,Rank,0),MATCH(CG7,Rank,0)))))</f>
        <v/>
      </c>
      <c r="CH46" s="67" t="str">
        <f>IF(BX7="","",IF(BX7="-","",IF(CH7=0,"",INDEX(ThreatRankMatrix,MATCH(BX7,Rank,0),MATCH(CH7,Rank,0)))))</f>
        <v/>
      </c>
      <c r="CI46" s="67" t="str">
        <f>IF(BX7="","",IF(BX7="-","",IF(CI7=0,"",INDEX(ThreatRankMatrix,MATCH(BX7,Rank,0),MATCH(CI7,Rank,0)))))</f>
        <v/>
      </c>
      <c r="CJ46" s="67" t="str">
        <f>IF(BX7="","",IF(BX7="-","",IF(CJ7=0,"",INDEX(ThreatRankMatrix,MATCH(BX7,Rank,0),MATCH(CJ7,Rank,0)))))</f>
        <v/>
      </c>
      <c r="CK46" s="67" t="str">
        <f>IF(BX7="","",IF(BX7="-","",IF(CK7=0,"",INDEX(ThreatRankMatrix,MATCH(BX7,Rank,0),MATCH(CK7,Rank,0)))))</f>
        <v/>
      </c>
      <c r="CL46" s="67" t="str">
        <f>IF(BX7="","",IF(BX7="-","",IF(CL7=0,"",INDEX(ThreatRankMatrix,MATCH(BX7,Rank,0),MATCH(CL7,Rank,0)))))</f>
        <v/>
      </c>
      <c r="CM46" s="104" t="str">
        <f>IF(BX7="","",IF(BX7="-","",IF(CM7=0,"",INDEX(ThreatRankMatrix,MATCH(BX7,Rank,0),MATCH(CM7,Rank,0)))))</f>
        <v/>
      </c>
      <c r="CP46" s="88"/>
      <c r="CQ46" s="67" t="str">
        <f>IF(CP7="","",IF(CP7="-","",IF(CQ7=0,"",INDEX(ThreatRankMatrix,MATCH(CP7,Rank,0),MATCH(CQ7,Rank,0)))))</f>
        <v/>
      </c>
      <c r="CR46" s="67" t="str">
        <f>IF(CP7="","",IF(CP7="-","",IF(CR7=0,"",INDEX(ThreatRankMatrix,MATCH(CP7,Rank,0),MATCH(CR7,Rank,0)))))</f>
        <v/>
      </c>
      <c r="CS46" s="67" t="str">
        <f>IF(CP7="","",IF(CP7="-","",IF(CS7=0,"",INDEX(ThreatRankMatrix,MATCH(CP7,Rank,0),MATCH(CS7,Rank,0)))))</f>
        <v/>
      </c>
      <c r="CT46" s="67" t="str">
        <f>IF(CP7="","",IF(CP7="-","",IF(CT7=0,"",INDEX(ThreatRankMatrix,MATCH(CP7,Rank,0),MATCH(CT7,Rank,0)))))</f>
        <v/>
      </c>
      <c r="CU46" s="67" t="str">
        <f>IF(CP7="","",IF(CP7="-","",IF(CU7=0,"",INDEX(ThreatRankMatrix,MATCH(CP7,Rank,0),MATCH(CU7,Rank,0)))))</f>
        <v/>
      </c>
      <c r="CV46" s="67" t="str">
        <f>IF(CP7="","",IF(CP7="-","",IF(CV7=0,"",INDEX(ThreatRankMatrix,MATCH(CP7,Rank,0),MATCH(CV7,Rank,0)))))</f>
        <v/>
      </c>
      <c r="CW46" s="67" t="str">
        <f>IF(CP7="","",IF(CP7="-","",IF(CW7=0,"",INDEX(ThreatRankMatrix,MATCH(CP7,Rank,0),MATCH(CW7,Rank,0)))))</f>
        <v/>
      </c>
      <c r="CX46" s="67" t="str">
        <f>IF(CP7="","",IF(CP7="-","",IF(CX7=0,"",INDEX(ThreatRankMatrix,MATCH(CP7,Rank,0),MATCH(CX7,Rank,0)))))</f>
        <v/>
      </c>
      <c r="CY46" s="67" t="str">
        <f>IF(CP7="","",IF(CP7="-","",IF(CY7=0,"",INDEX(ThreatRankMatrix,MATCH(CP7,Rank,0),MATCH(CY7,Rank,0)))))</f>
        <v/>
      </c>
      <c r="CZ46" s="67" t="str">
        <f>IF(CP7="","",IF(CP7="-","",IF(CZ7=0,"",INDEX(ThreatRankMatrix,MATCH(CP7,Rank,0),MATCH(CZ7,Rank,0)))))</f>
        <v/>
      </c>
      <c r="DA46" s="67" t="str">
        <f>IF(CP7="","",IF(CP7="-","",IF(DA7=0,"",INDEX(ThreatRankMatrix,MATCH(CP7,Rank,0),MATCH(DA7,Rank,0)))))</f>
        <v/>
      </c>
      <c r="DB46" s="67" t="str">
        <f>IF(CP7="","",IF(CP7="-","",IF(DB7=0,"",INDEX(ThreatRankMatrix,MATCH(CP7,Rank,0),MATCH(DB7,Rank,0)))))</f>
        <v/>
      </c>
      <c r="DC46" s="67" t="str">
        <f>IF(CP7="","",IF(CP7="-","",IF(DC7=0,"",INDEX(ThreatRankMatrix,MATCH(CP7,Rank,0),MATCH(DC7,Rank,0)))))</f>
        <v/>
      </c>
      <c r="DD46" s="67" t="str">
        <f>IF(CP7="","",IF(CP7="-","",IF(DD7=0,"",INDEX(ThreatRankMatrix,MATCH(CP7,Rank,0),MATCH(DD7,Rank,0)))))</f>
        <v/>
      </c>
      <c r="DE46" s="104" t="str">
        <f>IF(CP7="","",IF(CP7="-","",IF(DE7=0,"",INDEX(ThreatRankMatrix,MATCH(CP7,Rank,0),MATCH(DE7,Rank,0)))))</f>
        <v/>
      </c>
      <c r="DH46" s="88"/>
      <c r="DI46" s="67" t="str">
        <f>IF(DH7="","",IF(DH7="-","",IF(DI7=0,"",INDEX(ThreatRankMatrix,MATCH(DH7,Rank,0),MATCH(DI7,Rank,0)))))</f>
        <v/>
      </c>
      <c r="DJ46" s="67" t="str">
        <f>IF(DH7="","",IF(DH7="-","",IF(DJ7=0,"",INDEX(ThreatRankMatrix,MATCH(DH7,Rank,0),MATCH(DJ7,Rank,0)))))</f>
        <v/>
      </c>
      <c r="DK46" s="67" t="str">
        <f>IF(DH7="","",IF(DH7="-","",IF(DK7=0,"",INDEX(ThreatRankMatrix,MATCH(DH7,Rank,0),MATCH(DK7,Rank,0)))))</f>
        <v/>
      </c>
      <c r="DL46" s="67" t="str">
        <f>IF(DH7="","",IF(DH7="-","",IF(DL7=0,"",INDEX(ThreatRankMatrix,MATCH(DH7,Rank,0),MATCH(DL7,Rank,0)))))</f>
        <v/>
      </c>
      <c r="DM46" s="67" t="str">
        <f>IF(DH7="","",IF(DH7="-","",IF(DM7=0,"",INDEX(ThreatRankMatrix,MATCH(DH7,Rank,0),MATCH(DM7,Rank,0)))))</f>
        <v/>
      </c>
      <c r="DN46" s="67" t="str">
        <f>IF(DH7="","",IF(DH7="-","",IF(DN7=0,"",INDEX(ThreatRankMatrix,MATCH(DH7,Rank,0),MATCH(DN7,Rank,0)))))</f>
        <v/>
      </c>
      <c r="DO46" s="67" t="str">
        <f>IF(DH7="","",IF(DH7="-","",IF(DO7=0,"",INDEX(ThreatRankMatrix,MATCH(DH7,Rank,0),MATCH(DO7,Rank,0)))))</f>
        <v/>
      </c>
      <c r="DP46" s="67" t="str">
        <f>IF(DH7="","",IF(DH7="-","",IF(DP7=0,"",INDEX(ThreatRankMatrix,MATCH(DH7,Rank,0),MATCH(DP7,Rank,0)))))</f>
        <v/>
      </c>
      <c r="DQ46" s="67" t="str">
        <f>IF(DH7="","",IF(DH7="-","",IF(DQ7=0,"",INDEX(ThreatRankMatrix,MATCH(DH7,Rank,0),MATCH(DQ7,Rank,0)))))</f>
        <v/>
      </c>
      <c r="DR46" s="67" t="str">
        <f>IF(DH7="","",IF(DH7="-","",IF(DR7=0,"",INDEX(ThreatRankMatrix,MATCH(DH7,Rank,0),MATCH(DR7,Rank,0)))))</f>
        <v/>
      </c>
      <c r="DS46" s="67" t="str">
        <f>IF(DH7="","",IF(DH7="-","",IF(DS7=0,"",INDEX(ThreatRankMatrix,MATCH(DH7,Rank,0),MATCH(DS7,Rank,0)))))</f>
        <v/>
      </c>
      <c r="DT46" s="67" t="str">
        <f>IF(DH7="","",IF(DH7="-","",IF(DT7=0,"",INDEX(ThreatRankMatrix,MATCH(DH7,Rank,0),MATCH(DT7,Rank,0)))))</f>
        <v/>
      </c>
      <c r="DU46" s="67" t="str">
        <f>IF(DH7="","",IF(DH7="-","",IF(DU7=0,"",INDEX(ThreatRankMatrix,MATCH(DH7,Rank,0),MATCH(DU7,Rank,0)))))</f>
        <v/>
      </c>
      <c r="DV46" s="67" t="str">
        <f>IF(DH7="","",IF(DH7="-","",IF(DV7=0,"",INDEX(ThreatRankMatrix,MATCH(DH7,Rank,0),MATCH(DV7,Rank,0)))))</f>
        <v/>
      </c>
      <c r="DW46" s="104" t="str">
        <f>IF(DH7="","",IF(DH7="-","",IF(DW7=0,"",INDEX(ThreatRankMatrix,MATCH(DH7,Rank,0),MATCH(DW7,Rank,0)))))</f>
        <v/>
      </c>
      <c r="DZ46" s="88"/>
      <c r="EA46" s="67" t="str">
        <f>IF(DZ7="","",IF(DZ7="-","",IF(EA7=0,"",INDEX(ThreatRankMatrix,MATCH(DZ7,Rank,0),MATCH(EA7,Rank,0)))))</f>
        <v/>
      </c>
      <c r="EB46" s="67" t="str">
        <f>IF(DZ7="","",IF(DZ7="-","",IF(EB7=0,"",INDEX(ThreatRankMatrix,MATCH(DZ7,Rank,0),MATCH(EB7,Rank,0)))))</f>
        <v/>
      </c>
      <c r="EC46" s="67" t="str">
        <f>IF(DZ7="","",IF(DZ7="-","",IF(EC7=0,"",INDEX(ThreatRankMatrix,MATCH(DZ7,Rank,0),MATCH(EC7,Rank,0)))))</f>
        <v/>
      </c>
      <c r="ED46" s="67" t="str">
        <f>IF(DZ7="","",IF(DZ7="-","",IF(ED7=0,"",INDEX(ThreatRankMatrix,MATCH(DZ7,Rank,0),MATCH(ED7,Rank,0)))))</f>
        <v/>
      </c>
      <c r="EE46" s="67" t="str">
        <f>IF(DZ7="","",IF(DZ7="-","",IF(EE7=0,"",INDEX(ThreatRankMatrix,MATCH(DZ7,Rank,0),MATCH(EE7,Rank,0)))))</f>
        <v/>
      </c>
      <c r="EF46" s="67" t="str">
        <f>IF(DZ7="","",IF(DZ7="-","",IF(EF7=0,"",INDEX(ThreatRankMatrix,MATCH(DZ7,Rank,0),MATCH(EF7,Rank,0)))))</f>
        <v/>
      </c>
      <c r="EG46" s="67" t="str">
        <f>IF(DZ7="","",IF(DZ7="-","",IF(EG7=0,"",INDEX(ThreatRankMatrix,MATCH(DZ7,Rank,0),MATCH(EG7,Rank,0)))))</f>
        <v/>
      </c>
      <c r="EH46" s="67" t="str">
        <f>IF(DZ7="","",IF(DZ7="-","",IF(EH7=0,"",INDEX(ThreatRankMatrix,MATCH(DZ7,Rank,0),MATCH(EH7,Rank,0)))))</f>
        <v/>
      </c>
      <c r="EI46" s="67" t="str">
        <f>IF(DZ7="","",IF(DZ7="-","",IF(EI7=0,"",INDEX(ThreatRankMatrix,MATCH(DZ7,Rank,0),MATCH(EI7,Rank,0)))))</f>
        <v/>
      </c>
      <c r="EJ46" s="67" t="str">
        <f>IF(DZ7="","",IF(DZ7="-","",IF(EJ7=0,"",INDEX(ThreatRankMatrix,MATCH(DZ7,Rank,0),MATCH(EJ7,Rank,0)))))</f>
        <v/>
      </c>
      <c r="EK46" s="67" t="str">
        <f>IF(DZ7="","",IF(DZ7="-","",IF(EK7=0,"",INDEX(ThreatRankMatrix,MATCH(DZ7,Rank,0),MATCH(EK7,Rank,0)))))</f>
        <v/>
      </c>
      <c r="EL46" s="67" t="str">
        <f>IF(DZ7="","",IF(DZ7="-","",IF(EL7=0,"",INDEX(ThreatRankMatrix,MATCH(DZ7,Rank,0),MATCH(EL7,Rank,0)))))</f>
        <v/>
      </c>
      <c r="EM46" s="67" t="str">
        <f>IF(DZ7="","",IF(DZ7="-","",IF(EM7=0,"",INDEX(ThreatRankMatrix,MATCH(DZ7,Rank,0),MATCH(EM7,Rank,0)))))</f>
        <v/>
      </c>
      <c r="EN46" s="67" t="str">
        <f>IF(DZ7="","",IF(DZ7="-","",IF(EN7=0,"",INDEX(ThreatRankMatrix,MATCH(DZ7,Rank,0),MATCH(EN7,Rank,0)))))</f>
        <v/>
      </c>
      <c r="EO46" s="104" t="str">
        <f>IF(DZ7="","",IF(DZ7="-","",IF(EO7=0,"",INDEX(ThreatRankMatrix,MATCH(DZ7,Rank,0),MATCH(EO7,Rank,0)))))</f>
        <v/>
      </c>
      <c r="ER46" s="88"/>
      <c r="ES46" s="67" t="str">
        <f>IF(ER7="","",IF(ER7="-","",IF(ES7=0,"",INDEX(ThreatRankMatrix,MATCH(ER7,Rank,0),MATCH(ES7,Rank,0)))))</f>
        <v/>
      </c>
      <c r="ET46" s="67" t="str">
        <f>IF(ER7="","",IF(ER7="-","",IF(ET7=0,"",INDEX(ThreatRankMatrix,MATCH(ER7,Rank,0),MATCH(ET7,Rank,0)))))</f>
        <v/>
      </c>
      <c r="EU46" s="67" t="str">
        <f>IF(ER7="","",IF(ER7="-","",IF(EU7=0,"",INDEX(ThreatRankMatrix,MATCH(ER7,Rank,0),MATCH(EU7,Rank,0)))))</f>
        <v/>
      </c>
      <c r="EV46" s="67" t="str">
        <f>IF(ER7="","",IF(ER7="-","",IF(EV7=0,"",INDEX(ThreatRankMatrix,MATCH(ER7,Rank,0),MATCH(EV7,Rank,0)))))</f>
        <v/>
      </c>
      <c r="EW46" s="67" t="str">
        <f>IF(ER7="","",IF(ER7="-","",IF(EW7=0,"",INDEX(ThreatRankMatrix,MATCH(ER7,Rank,0),MATCH(EW7,Rank,0)))))</f>
        <v/>
      </c>
      <c r="EX46" s="67" t="str">
        <f>IF(ER7="","",IF(ER7="-","",IF(EX7=0,"",INDEX(ThreatRankMatrix,MATCH(ER7,Rank,0),MATCH(EX7,Rank,0)))))</f>
        <v/>
      </c>
      <c r="EY46" s="67" t="str">
        <f>IF(ER7="","",IF(ER7="-","",IF(EY7=0,"",INDEX(ThreatRankMatrix,MATCH(ER7,Rank,0),MATCH(EY7,Rank,0)))))</f>
        <v/>
      </c>
      <c r="EZ46" s="67" t="str">
        <f>IF(ER7="","",IF(ER7="-","",IF(EZ7=0,"",INDEX(ThreatRankMatrix,MATCH(ER7,Rank,0),MATCH(EZ7,Rank,0)))))</f>
        <v/>
      </c>
      <c r="FA46" s="67" t="str">
        <f>IF(ER7="","",IF(ER7="-","",IF(FA7=0,"",INDEX(ThreatRankMatrix,MATCH(ER7,Rank,0),MATCH(FA7,Rank,0)))))</f>
        <v/>
      </c>
      <c r="FB46" s="67" t="str">
        <f>IF(ER7="","",IF(ER7="-","",IF(FB7=0,"",INDEX(ThreatRankMatrix,MATCH(ER7,Rank,0),MATCH(FB7,Rank,0)))))</f>
        <v/>
      </c>
      <c r="FC46" s="67" t="str">
        <f>IF(ER7="","",IF(ER7="-","",IF(FC7=0,"",INDEX(ThreatRankMatrix,MATCH(ER7,Rank,0),MATCH(FC7,Rank,0)))))</f>
        <v/>
      </c>
      <c r="FD46" s="67" t="str">
        <f>IF(ER7="","",IF(ER7="-","",IF(FD7=0,"",INDEX(ThreatRankMatrix,MATCH(ER7,Rank,0),MATCH(FD7,Rank,0)))))</f>
        <v/>
      </c>
      <c r="FE46" s="67" t="str">
        <f>IF(ER7="","",IF(ER7="-","",IF(FE7=0,"",INDEX(ThreatRankMatrix,MATCH(ER7,Rank,0),MATCH(FE7,Rank,0)))))</f>
        <v/>
      </c>
      <c r="FF46" s="67" t="str">
        <f>IF(ER7="","",IF(ER7="-","",IF(FF7=0,"",INDEX(ThreatRankMatrix,MATCH(ER7,Rank,0),MATCH(FF7,Rank,0)))))</f>
        <v/>
      </c>
      <c r="FG46" s="104" t="str">
        <f>IF(ER7="","",IF(ER7="-","",IF(FG7=0,"",INDEX(ThreatRankMatrix,MATCH(ER7,Rank,0),MATCH(FG7,Rank,0)))))</f>
        <v/>
      </c>
      <c r="FJ46" s="88"/>
      <c r="FK46" s="67" t="str">
        <f>IF(FJ7="","",IF(FJ7="-","",IF(FK7=0,"",INDEX(ThreatRankMatrix,MATCH(FJ7,Rank,0),MATCH(FK7,Rank,0)))))</f>
        <v/>
      </c>
      <c r="FL46" s="67" t="str">
        <f>IF(FJ7="","",IF(FJ7="-","",IF(FL7=0,"",INDEX(ThreatRankMatrix,MATCH(FJ7,Rank,0),MATCH(FL7,Rank,0)))))</f>
        <v/>
      </c>
      <c r="FM46" s="67" t="str">
        <f>IF(FJ7="","",IF(FJ7="-","",IF(FM7=0,"",INDEX(ThreatRankMatrix,MATCH(FJ7,Rank,0),MATCH(FM7,Rank,0)))))</f>
        <v/>
      </c>
      <c r="FN46" s="67" t="str">
        <f>IF(FJ7="","",IF(FJ7="-","",IF(FN7=0,"",INDEX(ThreatRankMatrix,MATCH(FJ7,Rank,0),MATCH(FN7,Rank,0)))))</f>
        <v/>
      </c>
      <c r="FO46" s="67" t="str">
        <f>IF(FJ7="","",IF(FJ7="-","",IF(FO7=0,"",INDEX(ThreatRankMatrix,MATCH(FJ7,Rank,0),MATCH(FO7,Rank,0)))))</f>
        <v/>
      </c>
      <c r="FP46" s="67" t="str">
        <f>IF(FJ7="","",IF(FJ7="-","",IF(FP7=0,"",INDEX(ThreatRankMatrix,MATCH(FJ7,Rank,0),MATCH(FP7,Rank,0)))))</f>
        <v/>
      </c>
      <c r="FQ46" s="67" t="str">
        <f>IF(FJ7="","",IF(FJ7="-","",IF(FQ7=0,"",INDEX(ThreatRankMatrix,MATCH(FJ7,Rank,0),MATCH(FQ7,Rank,0)))))</f>
        <v/>
      </c>
      <c r="FR46" s="67" t="str">
        <f>IF(FJ7="","",IF(FJ7="-","",IF(FR7=0,"",INDEX(ThreatRankMatrix,MATCH(FJ7,Rank,0),MATCH(FR7,Rank,0)))))</f>
        <v/>
      </c>
      <c r="FS46" s="67" t="str">
        <f>IF(FJ7="","",IF(FJ7="-","",IF(FS7=0,"",INDEX(ThreatRankMatrix,MATCH(FJ7,Rank,0),MATCH(FS7,Rank,0)))))</f>
        <v/>
      </c>
      <c r="FT46" s="67" t="str">
        <f>IF(FJ7="","",IF(FJ7="-","",IF(FT7=0,"",INDEX(ThreatRankMatrix,MATCH(FJ7,Rank,0),MATCH(FT7,Rank,0)))))</f>
        <v/>
      </c>
      <c r="FU46" s="67" t="str">
        <f>IF(FJ7="","",IF(FJ7="-","",IF(FU7=0,"",INDEX(ThreatRankMatrix,MATCH(FJ7,Rank,0),MATCH(FU7,Rank,0)))))</f>
        <v/>
      </c>
      <c r="FV46" s="67" t="str">
        <f>IF(FJ7="","",IF(FJ7="-","",IF(FV7=0,"",INDEX(ThreatRankMatrix,MATCH(FJ7,Rank,0),MATCH(FV7,Rank,0)))))</f>
        <v/>
      </c>
      <c r="FW46" s="67" t="str">
        <f>IF(FJ7="","",IF(FJ7="-","",IF(FW7=0,"",INDEX(ThreatRankMatrix,MATCH(FJ7,Rank,0),MATCH(FW7,Rank,0)))))</f>
        <v/>
      </c>
      <c r="FX46" s="67" t="str">
        <f>IF(FJ7="","",IF(FJ7="-","",IF(FX7=0,"",INDEX(ThreatRankMatrix,MATCH(FJ7,Rank,0),MATCH(FX7,Rank,0)))))</f>
        <v/>
      </c>
      <c r="FY46" s="104" t="str">
        <f>IF(FJ7="","",IF(FJ7="-","",IF(FY7=0,"",INDEX(ThreatRankMatrix,MATCH(FJ7,Rank,0),MATCH(FY7,Rank,0)))))</f>
        <v/>
      </c>
      <c r="GB46" s="88"/>
      <c r="GC46" s="67" t="str">
        <f>IF(GB7="","",IF(GB7="-","",IF(GC7=0,"",INDEX(ThreatRankMatrix,MATCH(GB7,Rank,0),MATCH(GC7,Rank,0)))))</f>
        <v/>
      </c>
      <c r="GD46" s="67" t="str">
        <f>IF(GB7="","",IF(GB7="-","",IF(GD7=0,"",INDEX(ThreatRankMatrix,MATCH(GB7,Rank,0),MATCH(GD7,Rank,0)))))</f>
        <v/>
      </c>
      <c r="GE46" s="67" t="str">
        <f>IF(GB7="","",IF(GB7="-","",IF(GE7=0,"",INDEX(ThreatRankMatrix,MATCH(GB7,Rank,0),MATCH(GE7,Rank,0)))))</f>
        <v/>
      </c>
      <c r="GF46" s="67" t="str">
        <f>IF(GB7="","",IF(GB7="-","",IF(GF7=0,"",INDEX(ThreatRankMatrix,MATCH(GB7,Rank,0),MATCH(GF7,Rank,0)))))</f>
        <v/>
      </c>
      <c r="GG46" s="67" t="str">
        <f>IF(GB7="","",IF(GB7="-","",IF(GG7=0,"",INDEX(ThreatRankMatrix,MATCH(GB7,Rank,0),MATCH(GG7,Rank,0)))))</f>
        <v/>
      </c>
      <c r="GH46" s="67" t="str">
        <f>IF(GB7="","",IF(GB7="-","",IF(GH7=0,"",INDEX(ThreatRankMatrix,MATCH(GB7,Rank,0),MATCH(GH7,Rank,0)))))</f>
        <v/>
      </c>
      <c r="GI46" s="67" t="str">
        <f>IF(GB7="","",IF(GB7="-","",IF(GI7=0,"",INDEX(ThreatRankMatrix,MATCH(GB7,Rank,0),MATCH(GI7,Rank,0)))))</f>
        <v/>
      </c>
      <c r="GJ46" s="67" t="str">
        <f>IF(GB7="","",IF(GB7="-","",IF(GJ7=0,"",INDEX(ThreatRankMatrix,MATCH(GB7,Rank,0),MATCH(GJ7,Rank,0)))))</f>
        <v/>
      </c>
      <c r="GK46" s="67" t="str">
        <f>IF(GB7="","",IF(GB7="-","",IF(GK7=0,"",INDEX(ThreatRankMatrix,MATCH(GB7,Rank,0),MATCH(GK7,Rank,0)))))</f>
        <v/>
      </c>
      <c r="GL46" s="67" t="str">
        <f>IF(GB7="","",IF(GB7="-","",IF(GL7=0,"",INDEX(ThreatRankMatrix,MATCH(GB7,Rank,0),MATCH(GL7,Rank,0)))))</f>
        <v/>
      </c>
      <c r="GM46" s="67" t="str">
        <f>IF(GB7="","",IF(GB7="-","",IF(GM7=0,"",INDEX(ThreatRankMatrix,MATCH(GB7,Rank,0),MATCH(GM7,Rank,0)))))</f>
        <v/>
      </c>
      <c r="GN46" s="67" t="str">
        <f>IF(GB7="","",IF(GB7="-","",IF(GN7=0,"",INDEX(ThreatRankMatrix,MATCH(GB7,Rank,0),MATCH(GN7,Rank,0)))))</f>
        <v/>
      </c>
      <c r="GO46" s="67" t="str">
        <f>IF(GB7="","",IF(GB7="-","",IF(GO7=0,"",INDEX(ThreatRankMatrix,MATCH(GB7,Rank,0),MATCH(GO7,Rank,0)))))</f>
        <v/>
      </c>
      <c r="GP46" s="67" t="str">
        <f>IF(GB7="","",IF(GB7="-","",IF(GP7=0,"",INDEX(ThreatRankMatrix,MATCH(GB7,Rank,0),MATCH(GP7,Rank,0)))))</f>
        <v/>
      </c>
      <c r="GQ46" s="104" t="str">
        <f>IF(GB7="","",IF(GB7="-","",IF(GQ7=0,"",INDEX(ThreatRankMatrix,MATCH(GB7,Rank,0),MATCH(GQ7,Rank,0)))))</f>
        <v/>
      </c>
      <c r="GT46" s="88"/>
      <c r="GU46" s="67" t="str">
        <f>IF(GT7="","",IF(GT7="-","",IF(GU7=0,"",INDEX(ThreatRankMatrix,MATCH(GT7,Rank,0),MATCH(GU7,Rank,0)))))</f>
        <v/>
      </c>
      <c r="GV46" s="67" t="str">
        <f>IF(GT7="","",IF(GT7="-","",IF(GV7=0,"",INDEX(ThreatRankMatrix,MATCH(GT7,Rank,0),MATCH(GV7,Rank,0)))))</f>
        <v/>
      </c>
      <c r="GW46" s="67" t="str">
        <f>IF(GT7="","",IF(GT7="-","",IF(GW7=0,"",INDEX(ThreatRankMatrix,MATCH(GT7,Rank,0),MATCH(GW7,Rank,0)))))</f>
        <v/>
      </c>
      <c r="GX46" s="67" t="str">
        <f>IF(GT7="","",IF(GT7="-","",IF(GX7=0,"",INDEX(ThreatRankMatrix,MATCH(GT7,Rank,0),MATCH(GX7,Rank,0)))))</f>
        <v/>
      </c>
      <c r="GY46" s="67" t="str">
        <f>IF(GT7="","",IF(GT7="-","",IF(GY7=0,"",INDEX(ThreatRankMatrix,MATCH(GT7,Rank,0),MATCH(GY7,Rank,0)))))</f>
        <v/>
      </c>
      <c r="GZ46" s="67" t="str">
        <f>IF(GT7="","",IF(GT7="-","",IF(GZ7=0,"",INDEX(ThreatRankMatrix,MATCH(GT7,Rank,0),MATCH(GZ7,Rank,0)))))</f>
        <v/>
      </c>
      <c r="HA46" s="67" t="str">
        <f>IF(GT7="","",IF(GT7="-","",IF(HA7=0,"",INDEX(ThreatRankMatrix,MATCH(GT7,Rank,0),MATCH(HA7,Rank,0)))))</f>
        <v/>
      </c>
      <c r="HB46" s="67" t="str">
        <f>IF(GT7="","",IF(GT7="-","",IF(HB7=0,"",INDEX(ThreatRankMatrix,MATCH(GT7,Rank,0),MATCH(HB7,Rank,0)))))</f>
        <v/>
      </c>
      <c r="HC46" s="67" t="str">
        <f>IF(GT7="","",IF(GT7="-","",IF(HC7=0,"",INDEX(ThreatRankMatrix,MATCH(GT7,Rank,0),MATCH(HC7,Rank,0)))))</f>
        <v/>
      </c>
      <c r="HD46" s="67" t="str">
        <f>IF(GT7="","",IF(GT7="-","",IF(HD7=0,"",INDEX(ThreatRankMatrix,MATCH(GT7,Rank,0),MATCH(HD7,Rank,0)))))</f>
        <v/>
      </c>
      <c r="HE46" s="67" t="str">
        <f>IF(GT7="","",IF(GT7="-","",IF(HE7=0,"",INDEX(ThreatRankMatrix,MATCH(GT7,Rank,0),MATCH(HE7,Rank,0)))))</f>
        <v/>
      </c>
      <c r="HF46" s="67" t="str">
        <f>IF(GT7="","",IF(GT7="-","",IF(HF7=0,"",INDEX(ThreatRankMatrix,MATCH(GT7,Rank,0),MATCH(HF7,Rank,0)))))</f>
        <v/>
      </c>
      <c r="HG46" s="67" t="str">
        <f>IF(GT7="","",IF(GT7="-","",IF(HG7=0,"",INDEX(ThreatRankMatrix,MATCH(GT7,Rank,0),MATCH(HG7,Rank,0)))))</f>
        <v/>
      </c>
      <c r="HH46" s="67" t="str">
        <f>IF(GT7="","",IF(GT7="-","",IF(HH7=0,"",INDEX(ThreatRankMatrix,MATCH(GT7,Rank,0),MATCH(HH7,Rank,0)))))</f>
        <v/>
      </c>
      <c r="HI46" s="104" t="str">
        <f>IF(GT7="","",IF(GT7="-","",IF(HI7=0,"",INDEX(ThreatRankMatrix,MATCH(GT7,Rank,0),MATCH(HI7,Rank,0)))))</f>
        <v/>
      </c>
      <c r="KS46" s="153"/>
    </row>
    <row r="47" spans="1:305" s="14" customFormat="1" hidden="1" x14ac:dyDescent="0.25">
      <c r="A47" s="44" t="s">
        <v>49</v>
      </c>
      <c r="D47" s="88"/>
      <c r="E47" s="44">
        <f>IF(D7="-",0,IF(D7="",0,(IF(E7=0,0,IF(E46="-",0,INDEX(ThreatScore,MATCH(E46,Rank,0)))))))</f>
        <v>0</v>
      </c>
      <c r="F47" s="44">
        <f>IF(D7="-",0,IF(D7="",0,(IF(F7=0,0,IF(F46="-",0,INDEX(ThreatScore,MATCH(F46,Rank,0)))))))</f>
        <v>0</v>
      </c>
      <c r="G47" s="44">
        <f>IF(D7="-",0,IF(D7="",0,(IF(G7=0,0,IF(G46="-",0,INDEX(ThreatScore,MATCH(G46,Rank,0)))))))</f>
        <v>0</v>
      </c>
      <c r="H47" s="44">
        <f>IF(D7="-",0,IF(D7="",0,(IF(H7=0,0,IF(H46="-",0,INDEX(ThreatScore,MATCH(H46,Rank,0)))))))</f>
        <v>0</v>
      </c>
      <c r="I47" s="44">
        <f>IF(D7="-",0,IF(D7="",0,(IF(I7=0,0,IF(I46="-",0,INDEX(ThreatScore,MATCH(I46,Rank,0)))))))</f>
        <v>0</v>
      </c>
      <c r="J47" s="44">
        <f>IF(D7="-",0,IF(D7="",0,(IF(J7=0,0,IF(J46="-",0,INDEX(ThreatScore,MATCH(J46,Rank,0)))))))</f>
        <v>0</v>
      </c>
      <c r="K47" s="44">
        <f>IF(D7="-",0,IF(D7="",0,(IF(K7=0,0,IF(K46="-",0,INDEX(ThreatScore,MATCH(K46,Rank,0)))))))</f>
        <v>0</v>
      </c>
      <c r="L47" s="44">
        <f>IF(D7="-",0,IF(D7="",0,(IF(L7=0,0,IF(L46="-",0,INDEX(ThreatScore,MATCH(L46,Rank,0)))))))</f>
        <v>0</v>
      </c>
      <c r="M47" s="44">
        <f>IF(D7="-",0,IF(D7="",0,(IF(M7=0,0,IF(M46="-",0,INDEX(ThreatScore,MATCH(M46,Rank,0)))))))</f>
        <v>0</v>
      </c>
      <c r="N47" s="44">
        <f>IF(D7="-",0,IF(D7="",0,(IF(N7=0,0,IF(N46="-",0,INDEX(ThreatScore,MATCH(N46,Rank,0)))))))</f>
        <v>0</v>
      </c>
      <c r="O47" s="44">
        <f>IF(D7="-",0,IF(D7="",0,(IF(O7=0,0,IF(O46="-",0,INDEX(ThreatScore,MATCH(O46,Rank,0)))))))</f>
        <v>0</v>
      </c>
      <c r="P47" s="44">
        <f>IF(D7="-",0,IF(D7="",0,(IF(P7=0,0,IF(P46="-",0,INDEX(ThreatScore,MATCH(P46,Rank,0)))))))</f>
        <v>0</v>
      </c>
      <c r="Q47" s="44">
        <f>IF(D7="-",0,IF(D7="",0,(IF(Q7=0,0,IF(Q46="-",0,INDEX(ThreatScore,MATCH(Q46,Rank,0)))))))</f>
        <v>0</v>
      </c>
      <c r="R47" s="44">
        <f>IF(D7="-",0,IF(D7="",0,(IF(R7=0,0,IF(R46="-",0,INDEX(ThreatScore,MATCH(R46,Rank,0)))))))</f>
        <v>0</v>
      </c>
      <c r="S47" s="105">
        <f>IF(D7="-",0,IF(D7="",0,(IF(S7=0,0,IF(S46="-",0,INDEX(ThreatScore,MATCH(S46,Rank,0)))))))</f>
        <v>0</v>
      </c>
      <c r="V47" s="88"/>
      <c r="W47" s="44">
        <f>IF(V7="-",0,IF(V7="",0,(IF(W7=0,0,IF(W46="-",0,INDEX(ThreatScore,MATCH(W46,Rank,0)))))))</f>
        <v>0</v>
      </c>
      <c r="X47" s="44">
        <f>IF(V7="-",0,IF(V7="",0,(IF(X7=0,0,IF(X46="-",0,INDEX(ThreatScore,MATCH(X46,Rank,0)))))))</f>
        <v>0</v>
      </c>
      <c r="Y47" s="44">
        <f>IF(V7="-",0,IF(V7="",0,(IF(Y7=0,0,IF(Y46="-",0,INDEX(ThreatScore,MATCH(Y46,Rank,0)))))))</f>
        <v>0</v>
      </c>
      <c r="Z47" s="44">
        <f>IF(V7="-",0,IF(V7="",0,(IF(Z7=0,0,IF(Z46="-",0,INDEX(ThreatScore,MATCH(Z46,Rank,0)))))))</f>
        <v>0</v>
      </c>
      <c r="AA47" s="44">
        <f>IF(V7="-",0,IF(V7="",0,(IF(AA7=0,0,IF(AA46="-",0,INDEX(ThreatScore,MATCH(AA46,Rank,0)))))))</f>
        <v>0</v>
      </c>
      <c r="AB47" s="44">
        <f>IF(V7="-",0,IF(V7="",0,(IF(AB7=0,0,IF(AB46="-",0,INDEX(ThreatScore,MATCH(AB46,Rank,0)))))))</f>
        <v>0</v>
      </c>
      <c r="AC47" s="44">
        <f>IF(V7="-",0,IF(V7="",0,(IF(AC7=0,0,IF(AC46="-",0,INDEX(ThreatScore,MATCH(AC46,Rank,0)))))))</f>
        <v>0</v>
      </c>
      <c r="AD47" s="44">
        <f>IF(V7="-",0,IF(V7="",0,(IF(AD7=0,0,IF(AD46="-",0,INDEX(ThreatScore,MATCH(AD46,Rank,0)))))))</f>
        <v>0</v>
      </c>
      <c r="AE47" s="44">
        <f>IF(V7="-",0,IF(V7="",0,(IF(AE7=0,0,IF(AE46="-",0,INDEX(ThreatScore,MATCH(AE46,Rank,0)))))))</f>
        <v>0</v>
      </c>
      <c r="AF47" s="44">
        <f>IF(V7="-",0,IF(V7="",0,(IF(AF7=0,0,IF(AF46="-",0,INDEX(ThreatScore,MATCH(AF46,Rank,0)))))))</f>
        <v>0</v>
      </c>
      <c r="AG47" s="44">
        <f>IF(V7="-",0,IF(V7="",0,(IF(AG7=0,0,IF(AG46="-",0,INDEX(ThreatScore,MATCH(AG46,Rank,0)))))))</f>
        <v>0</v>
      </c>
      <c r="AH47" s="44">
        <f>IF(V7="-",0,IF(V7="",0,(IF(AH7=0,0,IF(AH46="-",0,INDEX(ThreatScore,MATCH(AH46,Rank,0)))))))</f>
        <v>0</v>
      </c>
      <c r="AI47" s="44">
        <f>IF(V7="-",0,IF(V7="",0,(IF(AI7=0,0,IF(AI46="-",0,INDEX(ThreatScore,MATCH(AI46,Rank,0)))))))</f>
        <v>0</v>
      </c>
      <c r="AJ47" s="44">
        <f>IF(V7="-",0,IF(V7="",0,(IF(AJ7=0,0,IF(AJ46="-",0,INDEX(ThreatScore,MATCH(AJ46,Rank,0)))))))</f>
        <v>0</v>
      </c>
      <c r="AK47" s="105">
        <f>IF(V7="-",0,IF(V7="",0,(IF(AK7=0,0,IF(AK46="-",0,INDEX(ThreatScore,MATCH(AK46,Rank,0)))))))</f>
        <v>0</v>
      </c>
      <c r="AN47" s="88"/>
      <c r="AO47" s="44">
        <f>IF(AN7="-",0,IF(AN7="",0,(IF(AO7=0,0,IF(AO46="-",0,INDEX(ThreatScore,MATCH(AO46,Rank,0)))))))</f>
        <v>0</v>
      </c>
      <c r="AP47" s="44">
        <f>IF(AN7="-",0,IF(AN7="",0,(IF(AP7=0,0,IF(AP46="-",0,INDEX(ThreatScore,MATCH(AP46,Rank,0)))))))</f>
        <v>0</v>
      </c>
      <c r="AQ47" s="44">
        <f>IF(AN7="-",0,IF(AN7="",0,(IF(AQ7=0,0,IF(AQ46="-",0,INDEX(ThreatScore,MATCH(AQ46,Rank,0)))))))</f>
        <v>0</v>
      </c>
      <c r="AR47" s="44">
        <f>IF(AN7="-",0,IF(AN7="",0,(IF(AR7=0,0,IF(AR46="-",0,INDEX(ThreatScore,MATCH(AR46,Rank,0)))))))</f>
        <v>0</v>
      </c>
      <c r="AS47" s="44">
        <f>IF(AN7="-",0,IF(AN7="",0,(IF(AS7=0,0,IF(AS46="-",0,INDEX(ThreatScore,MATCH(AS46,Rank,0)))))))</f>
        <v>0</v>
      </c>
      <c r="AT47" s="44">
        <f>IF(AN7="-",0,IF(AN7="",0,(IF(AT7=0,0,IF(AT46="-",0,INDEX(ThreatScore,MATCH(AT46,Rank,0)))))))</f>
        <v>0</v>
      </c>
      <c r="AU47" s="44">
        <f>IF(AN7="-",0,IF(AN7="",0,(IF(AU7=0,0,IF(AU46="-",0,INDEX(ThreatScore,MATCH(AU46,Rank,0)))))))</f>
        <v>0</v>
      </c>
      <c r="AV47" s="44">
        <f>IF(AN7="-",0,IF(AN7="",0,(IF(AV7=0,0,IF(AV46="-",0,INDEX(ThreatScore,MATCH(AV46,Rank,0)))))))</f>
        <v>0</v>
      </c>
      <c r="AW47" s="44">
        <f>IF(AN7="-",0,IF(AN7="",0,(IF(AW7=0,0,IF(AW46="-",0,INDEX(ThreatScore,MATCH(AW46,Rank,0)))))))</f>
        <v>0</v>
      </c>
      <c r="AX47" s="44">
        <f>IF(AN7="-",0,IF(AN7="",0,(IF(AX7=0,0,IF(AX46="-",0,INDEX(ThreatScore,MATCH(AX46,Rank,0)))))))</f>
        <v>0</v>
      </c>
      <c r="AY47" s="44">
        <f>IF(AN7="-",0,IF(AN7="",0,(IF(AY7=0,0,IF(AY46="-",0,INDEX(ThreatScore,MATCH(AY46,Rank,0)))))))</f>
        <v>0</v>
      </c>
      <c r="AZ47" s="44">
        <f>IF(AN7="-",0,IF(AN7="",0,(IF(AZ7=0,0,IF(AZ46="-",0,INDEX(ThreatScore,MATCH(AZ46,Rank,0)))))))</f>
        <v>0</v>
      </c>
      <c r="BA47" s="44">
        <f>IF(AN7="-",0,IF(AN7="",0,(IF(BA7=0,0,IF(BA46="-",0,INDEX(ThreatScore,MATCH(BA46,Rank,0)))))))</f>
        <v>0</v>
      </c>
      <c r="BB47" s="44">
        <f>IF(AN7="-",0,IF(AN7="",0,(IF(BB7=0,0,IF(BB46="-",0,INDEX(ThreatScore,MATCH(BB46,Rank,0)))))))</f>
        <v>0</v>
      </c>
      <c r="BC47" s="105">
        <f>IF(AN7="-",0,IF(AN7="",0,(IF(BC7=0,0,IF(BC46="-",0,INDEX(ThreatScore,MATCH(BC46,Rank,0)))))))</f>
        <v>0</v>
      </c>
      <c r="BF47" s="88"/>
      <c r="BG47" s="44">
        <f>IF(BF7="-",0,IF(BF7="",0,(IF(BG7=0,0,IF(BG46="-",0,INDEX(ThreatScore,MATCH(BG46,Rank,0)))))))</f>
        <v>0</v>
      </c>
      <c r="BH47" s="44">
        <f>IF(BF7="-",0,IF(BF7="",0,(IF(BH7=0,0,IF(BH46="-",0,INDEX(ThreatScore,MATCH(BH46,Rank,0)))))))</f>
        <v>0</v>
      </c>
      <c r="BI47" s="44">
        <f>IF(BF7="-",0,IF(BF7="",0,(IF(BI7=0,0,IF(BI46="-",0,INDEX(ThreatScore,MATCH(BI46,Rank,0)))))))</f>
        <v>0</v>
      </c>
      <c r="BJ47" s="44">
        <f>IF(BF7="-",0,IF(BF7="",0,(IF(BJ7=0,0,IF(BJ46="-",0,INDEX(ThreatScore,MATCH(BJ46,Rank,0)))))))</f>
        <v>0</v>
      </c>
      <c r="BK47" s="44">
        <f>IF(BF7="-",0,IF(BF7="",0,(IF(BK7=0,0,IF(BK46="-",0,INDEX(ThreatScore,MATCH(BK46,Rank,0)))))))</f>
        <v>0</v>
      </c>
      <c r="BL47" s="44">
        <f>IF(BF7="-",0,IF(BF7="",0,(IF(BL7=0,0,IF(BL46="-",0,INDEX(ThreatScore,MATCH(BL46,Rank,0)))))))</f>
        <v>0</v>
      </c>
      <c r="BM47" s="44">
        <f>IF(BF7="-",0,IF(BF7="",0,(IF(BM7=0,0,IF(BM46="-",0,INDEX(ThreatScore,MATCH(BM46,Rank,0)))))))</f>
        <v>0</v>
      </c>
      <c r="BN47" s="44">
        <f>IF(BF7="-",0,IF(BF7="",0,(IF(BN7=0,0,IF(BN46="-",0,INDEX(ThreatScore,MATCH(BN46,Rank,0)))))))</f>
        <v>0</v>
      </c>
      <c r="BO47" s="44">
        <f>IF(BF7="-",0,IF(BF7="",0,(IF(BO7=0,0,IF(BO46="-",0,INDEX(ThreatScore,MATCH(BO46,Rank,0)))))))</f>
        <v>0</v>
      </c>
      <c r="BP47" s="44">
        <f>IF(BF7="-",0,IF(BF7="",0,(IF(BP7=0,0,IF(BP46="-",0,INDEX(ThreatScore,MATCH(BP46,Rank,0)))))))</f>
        <v>0</v>
      </c>
      <c r="BQ47" s="44">
        <f>IF(BF7="-",0,IF(BF7="",0,(IF(BQ7=0,0,IF(BQ46="-",0,INDEX(ThreatScore,MATCH(BQ46,Rank,0)))))))</f>
        <v>0</v>
      </c>
      <c r="BR47" s="44">
        <f>IF(BF7="-",0,IF(BF7="",0,(IF(BR7=0,0,IF(BR46="-",0,INDEX(ThreatScore,MATCH(BR46,Rank,0)))))))</f>
        <v>0</v>
      </c>
      <c r="BS47" s="44">
        <f>IF(BF7="-",0,IF(BF7="",0,(IF(BS7=0,0,IF(BS46="-",0,INDEX(ThreatScore,MATCH(BS46,Rank,0)))))))</f>
        <v>0</v>
      </c>
      <c r="BT47" s="44">
        <f>IF(BF7="-",0,IF(BF7="",0,(IF(BT7=0,0,IF(BT46="-",0,INDEX(ThreatScore,MATCH(BT46,Rank,0)))))))</f>
        <v>0</v>
      </c>
      <c r="BU47" s="105">
        <f>IF(BF7="-",0,IF(BF7="",0,(IF(BU7=0,0,IF(BU46="-",0,INDEX(ThreatScore,MATCH(BU46,Rank,0)))))))</f>
        <v>0</v>
      </c>
      <c r="BX47" s="88"/>
      <c r="BY47" s="44">
        <f>IF(BX7="-",0,IF(BX7="",0,(IF(BY7=0,0,IF(BY46="-",0,INDEX(ThreatScore,MATCH(BY46,Rank,0)))))))</f>
        <v>0</v>
      </c>
      <c r="BZ47" s="44">
        <f>IF(BX7="-",0,IF(BX7="",0,(IF(BZ7=0,0,IF(BZ46="-",0,INDEX(ThreatScore,MATCH(BZ46,Rank,0)))))))</f>
        <v>0</v>
      </c>
      <c r="CA47" s="44">
        <f>IF(BX7="-",0,IF(BX7="",0,(IF(CA7=0,0,IF(CA46="-",0,INDEX(ThreatScore,MATCH(CA46,Rank,0)))))))</f>
        <v>0</v>
      </c>
      <c r="CB47" s="44">
        <f>IF(BX7="-",0,IF(BX7="",0,(IF(CB7=0,0,IF(CB46="-",0,INDEX(ThreatScore,MATCH(CB46,Rank,0)))))))</f>
        <v>0</v>
      </c>
      <c r="CC47" s="44">
        <f>IF(BX7="-",0,IF(BX7="",0,(IF(CC7=0,0,IF(CC46="-",0,INDEX(ThreatScore,MATCH(CC46,Rank,0)))))))</f>
        <v>0</v>
      </c>
      <c r="CD47" s="44">
        <f>IF(BX7="-",0,IF(BX7="",0,(IF(CD7=0,0,IF(CD46="-",0,INDEX(ThreatScore,MATCH(CD46,Rank,0)))))))</f>
        <v>0</v>
      </c>
      <c r="CE47" s="44">
        <f>IF(BX7="-",0,IF(BX7="",0,(IF(CE7=0,0,IF(CE46="-",0,INDEX(ThreatScore,MATCH(CE46,Rank,0)))))))</f>
        <v>0</v>
      </c>
      <c r="CF47" s="44">
        <f>IF(BX7="-",0,IF(BX7="",0,(IF(CF7=0,0,IF(CF46="-",0,INDEX(ThreatScore,MATCH(CF46,Rank,0)))))))</f>
        <v>0</v>
      </c>
      <c r="CG47" s="44">
        <f>IF(BX7="-",0,IF(BX7="",0,(IF(CG7=0,0,IF(CG46="-",0,INDEX(ThreatScore,MATCH(CG46,Rank,0)))))))</f>
        <v>0</v>
      </c>
      <c r="CH47" s="44">
        <f>IF(BX7="-",0,IF(BX7="",0,(IF(CH7=0,0,IF(CH46="-",0,INDEX(ThreatScore,MATCH(CH46,Rank,0)))))))</f>
        <v>0</v>
      </c>
      <c r="CI47" s="44">
        <f>IF(BX7="-",0,IF(BX7="",0,(IF(CI7=0,0,IF(CI46="-",0,INDEX(ThreatScore,MATCH(CI46,Rank,0)))))))</f>
        <v>0</v>
      </c>
      <c r="CJ47" s="44">
        <f>IF(BX7="-",0,IF(BX7="",0,(IF(CJ7=0,0,IF(CJ46="-",0,INDEX(ThreatScore,MATCH(CJ46,Rank,0)))))))</f>
        <v>0</v>
      </c>
      <c r="CK47" s="44">
        <f>IF(BX7="-",0,IF(BX7="",0,(IF(CK7=0,0,IF(CK46="-",0,INDEX(ThreatScore,MATCH(CK46,Rank,0)))))))</f>
        <v>0</v>
      </c>
      <c r="CL47" s="44">
        <f>IF(BX7="-",0,IF(BX7="",0,(IF(CL7=0,0,IF(CL46="-",0,INDEX(ThreatScore,MATCH(CL46,Rank,0)))))))</f>
        <v>0</v>
      </c>
      <c r="CM47" s="105">
        <f>IF(BX7="-",0,IF(BX7="",0,(IF(CM7=0,0,IF(CM46="-",0,INDEX(ThreatScore,MATCH(CM46,Rank,0)))))))</f>
        <v>0</v>
      </c>
      <c r="CP47" s="88"/>
      <c r="CQ47" s="44">
        <f>IF(CP7="-",0,IF(CP7="",0,(IF(CQ7=0,0,IF(CQ46="-",0,INDEX(ThreatScore,MATCH(CQ46,Rank,0)))))))</f>
        <v>0</v>
      </c>
      <c r="CR47" s="44">
        <f>IF(CP7="-",0,IF(CP7="",0,(IF(CR7=0,0,IF(CR46="-",0,INDEX(ThreatScore,MATCH(CR46,Rank,0)))))))</f>
        <v>0</v>
      </c>
      <c r="CS47" s="44">
        <f>IF(CP7="-",0,IF(CP7="",0,(IF(CS7=0,0,IF(CS46="-",0,INDEX(ThreatScore,MATCH(CS46,Rank,0)))))))</f>
        <v>0</v>
      </c>
      <c r="CT47" s="44">
        <f>IF(CP7="-",0,IF(CP7="",0,(IF(CT7=0,0,IF(CT46="-",0,INDEX(ThreatScore,MATCH(CT46,Rank,0)))))))</f>
        <v>0</v>
      </c>
      <c r="CU47" s="44">
        <f>IF(CP7="-",0,IF(CP7="",0,(IF(CU7=0,0,IF(CU46="-",0,INDEX(ThreatScore,MATCH(CU46,Rank,0)))))))</f>
        <v>0</v>
      </c>
      <c r="CV47" s="44">
        <f>IF(CP7="-",0,IF(CP7="",0,(IF(CV7=0,0,IF(CV46="-",0,INDEX(ThreatScore,MATCH(CV46,Rank,0)))))))</f>
        <v>0</v>
      </c>
      <c r="CW47" s="44">
        <f>IF(CP7="-",0,IF(CP7="",0,(IF(CW7=0,0,IF(CW46="-",0,INDEX(ThreatScore,MATCH(CW46,Rank,0)))))))</f>
        <v>0</v>
      </c>
      <c r="CX47" s="44">
        <f>IF(CP7="-",0,IF(CP7="",0,(IF(CX7=0,0,IF(CX46="-",0,INDEX(ThreatScore,MATCH(CX46,Rank,0)))))))</f>
        <v>0</v>
      </c>
      <c r="CY47" s="44">
        <f>IF(CP7="-",0,IF(CP7="",0,(IF(CY7=0,0,IF(CY46="-",0,INDEX(ThreatScore,MATCH(CY46,Rank,0)))))))</f>
        <v>0</v>
      </c>
      <c r="CZ47" s="44">
        <f>IF(CP7="-",0,IF(CP7="",0,(IF(CZ7=0,0,IF(CZ46="-",0,INDEX(ThreatScore,MATCH(CZ46,Rank,0)))))))</f>
        <v>0</v>
      </c>
      <c r="DA47" s="44">
        <f>IF(CP7="-",0,IF(CP7="",0,(IF(DA7=0,0,IF(DA46="-",0,INDEX(ThreatScore,MATCH(DA46,Rank,0)))))))</f>
        <v>0</v>
      </c>
      <c r="DB47" s="44">
        <f>IF(CP7="-",0,IF(CP7="",0,(IF(DB7=0,0,IF(DB46="-",0,INDEX(ThreatScore,MATCH(DB46,Rank,0)))))))</f>
        <v>0</v>
      </c>
      <c r="DC47" s="44">
        <f>IF(CP7="-",0,IF(CP7="",0,(IF(DC7=0,0,IF(DC46="-",0,INDEX(ThreatScore,MATCH(DC46,Rank,0)))))))</f>
        <v>0</v>
      </c>
      <c r="DD47" s="44">
        <f>IF(CP7="-",0,IF(CP7="",0,(IF(DD7=0,0,IF(DD46="-",0,INDEX(ThreatScore,MATCH(DD46,Rank,0)))))))</f>
        <v>0</v>
      </c>
      <c r="DE47" s="105">
        <f>IF(CP7="-",0,IF(CP7="",0,(IF(DE7=0,0,IF(DE46="-",0,INDEX(ThreatScore,MATCH(DE46,Rank,0)))))))</f>
        <v>0</v>
      </c>
      <c r="DH47" s="88"/>
      <c r="DI47" s="44">
        <f>IF(DH7="-",0,IF(DH7="",0,(IF(DI7=0,0,IF(DI46="-",0,INDEX(ThreatScore,MATCH(DI46,Rank,0)))))))</f>
        <v>0</v>
      </c>
      <c r="DJ47" s="44">
        <f>IF(DH7="-",0,IF(DH7="",0,(IF(DJ7=0,0,IF(DJ46="-",0,INDEX(ThreatScore,MATCH(DJ46,Rank,0)))))))</f>
        <v>0</v>
      </c>
      <c r="DK47" s="44">
        <f>IF(DH7="-",0,IF(DH7="",0,(IF(DK7=0,0,IF(DK46="-",0,INDEX(ThreatScore,MATCH(DK46,Rank,0)))))))</f>
        <v>0</v>
      </c>
      <c r="DL47" s="44">
        <f>IF(DH7="-",0,IF(DH7="",0,(IF(DL7=0,0,IF(DL46="-",0,INDEX(ThreatScore,MATCH(DL46,Rank,0)))))))</f>
        <v>0</v>
      </c>
      <c r="DM47" s="44">
        <f>IF(DH7="-",0,IF(DH7="",0,(IF(DM7=0,0,IF(DM46="-",0,INDEX(ThreatScore,MATCH(DM46,Rank,0)))))))</f>
        <v>0</v>
      </c>
      <c r="DN47" s="44">
        <f>IF(DH7="-",0,IF(DH7="",0,(IF(DN7=0,0,IF(DN46="-",0,INDEX(ThreatScore,MATCH(DN46,Rank,0)))))))</f>
        <v>0</v>
      </c>
      <c r="DO47" s="44">
        <f>IF(DH7="-",0,IF(DH7="",0,(IF(DO7=0,0,IF(DO46="-",0,INDEX(ThreatScore,MATCH(DO46,Rank,0)))))))</f>
        <v>0</v>
      </c>
      <c r="DP47" s="44">
        <f>IF(DH7="-",0,IF(DH7="",0,(IF(DP7=0,0,IF(DP46="-",0,INDEX(ThreatScore,MATCH(DP46,Rank,0)))))))</f>
        <v>0</v>
      </c>
      <c r="DQ47" s="44">
        <f>IF(DH7="-",0,IF(DH7="",0,(IF(DQ7=0,0,IF(DQ46="-",0,INDEX(ThreatScore,MATCH(DQ46,Rank,0)))))))</f>
        <v>0</v>
      </c>
      <c r="DR47" s="44">
        <f>IF(DH7="-",0,IF(DH7="",0,(IF(DR7=0,0,IF(DR46="-",0,INDEX(ThreatScore,MATCH(DR46,Rank,0)))))))</f>
        <v>0</v>
      </c>
      <c r="DS47" s="44">
        <f>IF(DH7="-",0,IF(DH7="",0,(IF(DS7=0,0,IF(DS46="-",0,INDEX(ThreatScore,MATCH(DS46,Rank,0)))))))</f>
        <v>0</v>
      </c>
      <c r="DT47" s="44">
        <f>IF(DH7="-",0,IF(DH7="",0,(IF(DT7=0,0,IF(DT46="-",0,INDEX(ThreatScore,MATCH(DT46,Rank,0)))))))</f>
        <v>0</v>
      </c>
      <c r="DU47" s="44">
        <f>IF(DH7="-",0,IF(DH7="",0,(IF(DU7=0,0,IF(DU46="-",0,INDEX(ThreatScore,MATCH(DU46,Rank,0)))))))</f>
        <v>0</v>
      </c>
      <c r="DV47" s="44">
        <f>IF(DH7="-",0,IF(DH7="",0,(IF(DV7=0,0,IF(DV46="-",0,INDEX(ThreatScore,MATCH(DV46,Rank,0)))))))</f>
        <v>0</v>
      </c>
      <c r="DW47" s="105">
        <f>IF(DH7="-",0,IF(DH7="",0,(IF(DW7=0,0,IF(DW46="-",0,INDEX(ThreatScore,MATCH(DW46,Rank,0)))))))</f>
        <v>0</v>
      </c>
      <c r="DZ47" s="88"/>
      <c r="EA47" s="44">
        <f>IF(DZ7="-",0,IF(DZ7="",0,(IF(EA7=0,0,IF(EA46="-",0,INDEX(ThreatScore,MATCH(EA46,Rank,0)))))))</f>
        <v>0</v>
      </c>
      <c r="EB47" s="44">
        <f>IF(DZ7="-",0,IF(DZ7="",0,(IF(EB7=0,0,IF(EB46="-",0,INDEX(ThreatScore,MATCH(EB46,Rank,0)))))))</f>
        <v>0</v>
      </c>
      <c r="EC47" s="44">
        <f>IF(DZ7="-",0,IF(DZ7="",0,(IF(EC7=0,0,IF(EC46="-",0,INDEX(ThreatScore,MATCH(EC46,Rank,0)))))))</f>
        <v>0</v>
      </c>
      <c r="ED47" s="44">
        <f>IF(DZ7="-",0,IF(DZ7="",0,(IF(ED7=0,0,IF(ED46="-",0,INDEX(ThreatScore,MATCH(ED46,Rank,0)))))))</f>
        <v>0</v>
      </c>
      <c r="EE47" s="44">
        <f>IF(DZ7="-",0,IF(DZ7="",0,(IF(EE7=0,0,IF(EE46="-",0,INDEX(ThreatScore,MATCH(EE46,Rank,0)))))))</f>
        <v>0</v>
      </c>
      <c r="EF47" s="44">
        <f>IF(DZ7="-",0,IF(DZ7="",0,(IF(EF7=0,0,IF(EF46="-",0,INDEX(ThreatScore,MATCH(EF46,Rank,0)))))))</f>
        <v>0</v>
      </c>
      <c r="EG47" s="44">
        <f>IF(DZ7="-",0,IF(DZ7="",0,(IF(EG7=0,0,IF(EG46="-",0,INDEX(ThreatScore,MATCH(EG46,Rank,0)))))))</f>
        <v>0</v>
      </c>
      <c r="EH47" s="44">
        <f>IF(DZ7="-",0,IF(DZ7="",0,(IF(EH7=0,0,IF(EH46="-",0,INDEX(ThreatScore,MATCH(EH46,Rank,0)))))))</f>
        <v>0</v>
      </c>
      <c r="EI47" s="44">
        <f>IF(DZ7="-",0,IF(DZ7="",0,(IF(EI7=0,0,IF(EI46="-",0,INDEX(ThreatScore,MATCH(EI46,Rank,0)))))))</f>
        <v>0</v>
      </c>
      <c r="EJ47" s="44">
        <f>IF(DZ7="-",0,IF(DZ7="",0,(IF(EJ7=0,0,IF(EJ46="-",0,INDEX(ThreatScore,MATCH(EJ46,Rank,0)))))))</f>
        <v>0</v>
      </c>
      <c r="EK47" s="44">
        <f>IF(DZ7="-",0,IF(DZ7="",0,(IF(EK7=0,0,IF(EK46="-",0,INDEX(ThreatScore,MATCH(EK46,Rank,0)))))))</f>
        <v>0</v>
      </c>
      <c r="EL47" s="44">
        <f>IF(DZ7="-",0,IF(DZ7="",0,(IF(EL7=0,0,IF(EL46="-",0,INDEX(ThreatScore,MATCH(EL46,Rank,0)))))))</f>
        <v>0</v>
      </c>
      <c r="EM47" s="44">
        <f>IF(DZ7="-",0,IF(DZ7="",0,(IF(EM7=0,0,IF(EM46="-",0,INDEX(ThreatScore,MATCH(EM46,Rank,0)))))))</f>
        <v>0</v>
      </c>
      <c r="EN47" s="44">
        <f>IF(DZ7="-",0,IF(DZ7="",0,(IF(EN7=0,0,IF(EN46="-",0,INDEX(ThreatScore,MATCH(EN46,Rank,0)))))))</f>
        <v>0</v>
      </c>
      <c r="EO47" s="105">
        <f>IF(DZ7="-",0,IF(DZ7="",0,(IF(EO7=0,0,IF(EO46="-",0,INDEX(ThreatScore,MATCH(EO46,Rank,0)))))))</f>
        <v>0</v>
      </c>
      <c r="ER47" s="88"/>
      <c r="ES47" s="44">
        <f>IF(ER7="-",0,IF(ER7="",0,(IF(ES7=0,0,IF(ES46="-",0,INDEX(ThreatScore,MATCH(ES46,Rank,0)))))))</f>
        <v>0</v>
      </c>
      <c r="ET47" s="44">
        <f>IF(ER7="-",0,IF(ER7="",0,(IF(ET7=0,0,IF(ET46="-",0,INDEX(ThreatScore,MATCH(ET46,Rank,0)))))))</f>
        <v>0</v>
      </c>
      <c r="EU47" s="44">
        <f>IF(ER7="-",0,IF(ER7="",0,(IF(EU7=0,0,IF(EU46="-",0,INDEX(ThreatScore,MATCH(EU46,Rank,0)))))))</f>
        <v>0</v>
      </c>
      <c r="EV47" s="44">
        <f>IF(ER7="-",0,IF(ER7="",0,(IF(EV7=0,0,IF(EV46="-",0,INDEX(ThreatScore,MATCH(EV46,Rank,0)))))))</f>
        <v>0</v>
      </c>
      <c r="EW47" s="44">
        <f>IF(ER7="-",0,IF(ER7="",0,(IF(EW7=0,0,IF(EW46="-",0,INDEX(ThreatScore,MATCH(EW46,Rank,0)))))))</f>
        <v>0</v>
      </c>
      <c r="EX47" s="44">
        <f>IF(ER7="-",0,IF(ER7="",0,(IF(EX7=0,0,IF(EX46="-",0,INDEX(ThreatScore,MATCH(EX46,Rank,0)))))))</f>
        <v>0</v>
      </c>
      <c r="EY47" s="44">
        <f>IF(ER7="-",0,IF(ER7="",0,(IF(EY7=0,0,IF(EY46="-",0,INDEX(ThreatScore,MATCH(EY46,Rank,0)))))))</f>
        <v>0</v>
      </c>
      <c r="EZ47" s="44">
        <f>IF(ER7="-",0,IF(ER7="",0,(IF(EZ7=0,0,IF(EZ46="-",0,INDEX(ThreatScore,MATCH(EZ46,Rank,0)))))))</f>
        <v>0</v>
      </c>
      <c r="FA47" s="44">
        <f>IF(ER7="-",0,IF(ER7="",0,(IF(FA7=0,0,IF(FA46="-",0,INDEX(ThreatScore,MATCH(FA46,Rank,0)))))))</f>
        <v>0</v>
      </c>
      <c r="FB47" s="44">
        <f>IF(ER7="-",0,IF(ER7="",0,(IF(FB7=0,0,IF(FB46="-",0,INDEX(ThreatScore,MATCH(FB46,Rank,0)))))))</f>
        <v>0</v>
      </c>
      <c r="FC47" s="44">
        <f>IF(ER7="-",0,IF(ER7="",0,(IF(FC7=0,0,IF(FC46="-",0,INDEX(ThreatScore,MATCH(FC46,Rank,0)))))))</f>
        <v>0</v>
      </c>
      <c r="FD47" s="44">
        <f>IF(ER7="-",0,IF(ER7="",0,(IF(FD7=0,0,IF(FD46="-",0,INDEX(ThreatScore,MATCH(FD46,Rank,0)))))))</f>
        <v>0</v>
      </c>
      <c r="FE47" s="44">
        <f>IF(ER7="-",0,IF(ER7="",0,(IF(FE7=0,0,IF(FE46="-",0,INDEX(ThreatScore,MATCH(FE46,Rank,0)))))))</f>
        <v>0</v>
      </c>
      <c r="FF47" s="44">
        <f>IF(ER7="-",0,IF(ER7="",0,(IF(FF7=0,0,IF(FF46="-",0,INDEX(ThreatScore,MATCH(FF46,Rank,0)))))))</f>
        <v>0</v>
      </c>
      <c r="FG47" s="105">
        <f>IF(ER7="-",0,IF(ER7="",0,(IF(FG7=0,0,IF(FG46="-",0,INDEX(ThreatScore,MATCH(FG46,Rank,0)))))))</f>
        <v>0</v>
      </c>
      <c r="FJ47" s="88"/>
      <c r="FK47" s="44">
        <f>IF(FJ7="-",0,IF(FJ7="",0,(IF(FK7=0,0,IF(FK46="-",0,INDEX(ThreatScore,MATCH(FK46,Rank,0)))))))</f>
        <v>0</v>
      </c>
      <c r="FL47" s="44">
        <f>IF(FJ7="-",0,IF(FJ7="",0,(IF(FL7=0,0,IF(FL46="-",0,INDEX(ThreatScore,MATCH(FL46,Rank,0)))))))</f>
        <v>0</v>
      </c>
      <c r="FM47" s="44">
        <f>IF(FJ7="-",0,IF(FJ7="",0,(IF(FM7=0,0,IF(FM46="-",0,INDEX(ThreatScore,MATCH(FM46,Rank,0)))))))</f>
        <v>0</v>
      </c>
      <c r="FN47" s="44">
        <f>IF(FJ7="-",0,IF(FJ7="",0,(IF(FN7=0,0,IF(FN46="-",0,INDEX(ThreatScore,MATCH(FN46,Rank,0)))))))</f>
        <v>0</v>
      </c>
      <c r="FO47" s="44">
        <f>IF(FJ7="-",0,IF(FJ7="",0,(IF(FO7=0,0,IF(FO46="-",0,INDEX(ThreatScore,MATCH(FO46,Rank,0)))))))</f>
        <v>0</v>
      </c>
      <c r="FP47" s="44">
        <f>IF(FJ7="-",0,IF(FJ7="",0,(IF(FP7=0,0,IF(FP46="-",0,INDEX(ThreatScore,MATCH(FP46,Rank,0)))))))</f>
        <v>0</v>
      </c>
      <c r="FQ47" s="44">
        <f>IF(FJ7="-",0,IF(FJ7="",0,(IF(FQ7=0,0,IF(FQ46="-",0,INDEX(ThreatScore,MATCH(FQ46,Rank,0)))))))</f>
        <v>0</v>
      </c>
      <c r="FR47" s="44">
        <f>IF(FJ7="-",0,IF(FJ7="",0,(IF(FR7=0,0,IF(FR46="-",0,INDEX(ThreatScore,MATCH(FR46,Rank,0)))))))</f>
        <v>0</v>
      </c>
      <c r="FS47" s="44">
        <f>IF(FJ7="-",0,IF(FJ7="",0,(IF(FS7=0,0,IF(FS46="-",0,INDEX(ThreatScore,MATCH(FS46,Rank,0)))))))</f>
        <v>0</v>
      </c>
      <c r="FT47" s="44">
        <f>IF(FJ7="-",0,IF(FJ7="",0,(IF(FT7=0,0,IF(FT46="-",0,INDEX(ThreatScore,MATCH(FT46,Rank,0)))))))</f>
        <v>0</v>
      </c>
      <c r="FU47" s="44">
        <f>IF(FJ7="-",0,IF(FJ7="",0,(IF(FU7=0,0,IF(FU46="-",0,INDEX(ThreatScore,MATCH(FU46,Rank,0)))))))</f>
        <v>0</v>
      </c>
      <c r="FV47" s="44">
        <f>IF(FJ7="-",0,IF(FJ7="",0,(IF(FV7=0,0,IF(FV46="-",0,INDEX(ThreatScore,MATCH(FV46,Rank,0)))))))</f>
        <v>0</v>
      </c>
      <c r="FW47" s="44">
        <f>IF(FJ7="-",0,IF(FJ7="",0,(IF(FW7=0,0,IF(FW46="-",0,INDEX(ThreatScore,MATCH(FW46,Rank,0)))))))</f>
        <v>0</v>
      </c>
      <c r="FX47" s="44">
        <f>IF(FJ7="-",0,IF(FJ7="",0,(IF(FX7=0,0,IF(FX46="-",0,INDEX(ThreatScore,MATCH(FX46,Rank,0)))))))</f>
        <v>0</v>
      </c>
      <c r="FY47" s="105">
        <f>IF(FJ7="-",0,IF(FJ7="",0,(IF(FY7=0,0,IF(FY46="-",0,INDEX(ThreatScore,MATCH(FY46,Rank,0)))))))</f>
        <v>0</v>
      </c>
      <c r="GB47" s="88"/>
      <c r="GC47" s="44">
        <f>IF(GB7="-",0,IF(GB7="",0,(IF(GC7=0,0,IF(GC46="-",0,INDEX(ThreatScore,MATCH(GC46,Rank,0)))))))</f>
        <v>0</v>
      </c>
      <c r="GD47" s="44">
        <f>IF(GB7="-",0,IF(GB7="",0,(IF(GD7=0,0,IF(GD46="-",0,INDEX(ThreatScore,MATCH(GD46,Rank,0)))))))</f>
        <v>0</v>
      </c>
      <c r="GE47" s="44">
        <f>IF(GB7="-",0,IF(GB7="",0,(IF(GE7=0,0,IF(GE46="-",0,INDEX(ThreatScore,MATCH(GE46,Rank,0)))))))</f>
        <v>0</v>
      </c>
      <c r="GF47" s="44">
        <f>IF(GB7="-",0,IF(GB7="",0,(IF(GF7=0,0,IF(GF46="-",0,INDEX(ThreatScore,MATCH(GF46,Rank,0)))))))</f>
        <v>0</v>
      </c>
      <c r="GG47" s="44">
        <f>IF(GB7="-",0,IF(GB7="",0,(IF(GG7=0,0,IF(GG46="-",0,INDEX(ThreatScore,MATCH(GG46,Rank,0)))))))</f>
        <v>0</v>
      </c>
      <c r="GH47" s="44">
        <f>IF(GB7="-",0,IF(GB7="",0,(IF(GH7=0,0,IF(GH46="-",0,INDEX(ThreatScore,MATCH(GH46,Rank,0)))))))</f>
        <v>0</v>
      </c>
      <c r="GI47" s="44">
        <f>IF(GB7="-",0,IF(GB7="",0,(IF(GI7=0,0,IF(GI46="-",0,INDEX(ThreatScore,MATCH(GI46,Rank,0)))))))</f>
        <v>0</v>
      </c>
      <c r="GJ47" s="44">
        <f>IF(GB7="-",0,IF(GB7="",0,(IF(GJ7=0,0,IF(GJ46="-",0,INDEX(ThreatScore,MATCH(GJ46,Rank,0)))))))</f>
        <v>0</v>
      </c>
      <c r="GK47" s="44">
        <f>IF(GB7="-",0,IF(GB7="",0,(IF(GK7=0,0,IF(GK46="-",0,INDEX(ThreatScore,MATCH(GK46,Rank,0)))))))</f>
        <v>0</v>
      </c>
      <c r="GL47" s="44">
        <f>IF(GB7="-",0,IF(GB7="",0,(IF(GL7=0,0,IF(GL46="-",0,INDEX(ThreatScore,MATCH(GL46,Rank,0)))))))</f>
        <v>0</v>
      </c>
      <c r="GM47" s="44">
        <f>IF(GB7="-",0,IF(GB7="",0,(IF(GM7=0,0,IF(GM46="-",0,INDEX(ThreatScore,MATCH(GM46,Rank,0)))))))</f>
        <v>0</v>
      </c>
      <c r="GN47" s="44">
        <f>IF(GB7="-",0,IF(GB7="",0,(IF(GN7=0,0,IF(GN46="-",0,INDEX(ThreatScore,MATCH(GN46,Rank,0)))))))</f>
        <v>0</v>
      </c>
      <c r="GO47" s="44">
        <f>IF(GB7="-",0,IF(GB7="",0,(IF(GO7=0,0,IF(GO46="-",0,INDEX(ThreatScore,MATCH(GO46,Rank,0)))))))</f>
        <v>0</v>
      </c>
      <c r="GP47" s="44">
        <f>IF(GB7="-",0,IF(GB7="",0,(IF(GP7=0,0,IF(GP46="-",0,INDEX(ThreatScore,MATCH(GP46,Rank,0)))))))</f>
        <v>0</v>
      </c>
      <c r="GQ47" s="105">
        <f>IF(GB7="-",0,IF(GB7="",0,(IF(GQ7=0,0,IF(GQ46="-",0,INDEX(ThreatScore,MATCH(GQ46,Rank,0)))))))</f>
        <v>0</v>
      </c>
      <c r="GT47" s="88"/>
      <c r="GU47" s="44">
        <f>IF(GT7="-",0,IF(GT7="",0,(IF(GU7=0,0,IF(GU46="-",0,INDEX(ThreatScore,MATCH(GU46,Rank,0)))))))</f>
        <v>0</v>
      </c>
      <c r="GV47" s="44">
        <f>IF(GT7="-",0,IF(GT7="",0,(IF(GV7=0,0,IF(GV46="-",0,INDEX(ThreatScore,MATCH(GV46,Rank,0)))))))</f>
        <v>0</v>
      </c>
      <c r="GW47" s="44">
        <f>IF(GT7="-",0,IF(GT7="",0,(IF(GW7=0,0,IF(GW46="-",0,INDEX(ThreatScore,MATCH(GW46,Rank,0)))))))</f>
        <v>0</v>
      </c>
      <c r="GX47" s="44">
        <f>IF(GT7="-",0,IF(GT7="",0,(IF(GX7=0,0,IF(GX46="-",0,INDEX(ThreatScore,MATCH(GX46,Rank,0)))))))</f>
        <v>0</v>
      </c>
      <c r="GY47" s="44">
        <f>IF(GT7="-",0,IF(GT7="",0,(IF(GY7=0,0,IF(GY46="-",0,INDEX(ThreatScore,MATCH(GY46,Rank,0)))))))</f>
        <v>0</v>
      </c>
      <c r="GZ47" s="44">
        <f>IF(GT7="-",0,IF(GT7="",0,(IF(GZ7=0,0,IF(GZ46="-",0,INDEX(ThreatScore,MATCH(GZ46,Rank,0)))))))</f>
        <v>0</v>
      </c>
      <c r="HA47" s="44">
        <f>IF(GT7="-",0,IF(GT7="",0,(IF(HA7=0,0,IF(HA46="-",0,INDEX(ThreatScore,MATCH(HA46,Rank,0)))))))</f>
        <v>0</v>
      </c>
      <c r="HB47" s="44">
        <f>IF(GT7="-",0,IF(GT7="",0,(IF(HB7=0,0,IF(HB46="-",0,INDEX(ThreatScore,MATCH(HB46,Rank,0)))))))</f>
        <v>0</v>
      </c>
      <c r="HC47" s="44">
        <f>IF(GT7="-",0,IF(GT7="",0,(IF(HC7=0,0,IF(HC46="-",0,INDEX(ThreatScore,MATCH(HC46,Rank,0)))))))</f>
        <v>0</v>
      </c>
      <c r="HD47" s="44">
        <f>IF(GT7="-",0,IF(GT7="",0,(IF(HD7=0,0,IF(HD46="-",0,INDEX(ThreatScore,MATCH(HD46,Rank,0)))))))</f>
        <v>0</v>
      </c>
      <c r="HE47" s="44">
        <f>IF(GT7="-",0,IF(GT7="",0,(IF(HE7=0,0,IF(HE46="-",0,INDEX(ThreatScore,MATCH(HE46,Rank,0)))))))</f>
        <v>0</v>
      </c>
      <c r="HF47" s="44">
        <f>IF(GT7="-",0,IF(GT7="",0,(IF(HF7=0,0,IF(HF46="-",0,INDEX(ThreatScore,MATCH(HF46,Rank,0)))))))</f>
        <v>0</v>
      </c>
      <c r="HG47" s="44">
        <f>IF(GT7="-",0,IF(GT7="",0,(IF(HG7=0,0,IF(HG46="-",0,INDEX(ThreatScore,MATCH(HG46,Rank,0)))))))</f>
        <v>0</v>
      </c>
      <c r="HH47" s="44">
        <f>IF(GT7="-",0,IF(GT7="",0,(IF(HH7=0,0,IF(HH46="-",0,INDEX(ThreatScore,MATCH(HH46,Rank,0)))))))</f>
        <v>0</v>
      </c>
      <c r="HI47" s="105">
        <f>IF(GT7="-",0,IF(GT7="",0,(IF(HI7=0,0,IF(HI46="-",0,INDEX(ThreatScore,MATCH(HI46,Rank,0)))))))</f>
        <v>0</v>
      </c>
      <c r="KS47" s="153"/>
    </row>
    <row r="48" spans="1:305" s="53" customFormat="1" hidden="1" x14ac:dyDescent="0.25">
      <c r="A48" s="55" t="str">
        <f>A8</f>
        <v/>
      </c>
      <c r="D48" s="89"/>
      <c r="S48" s="106"/>
      <c r="V48" s="89"/>
      <c r="AK48" s="106"/>
      <c r="AN48" s="89"/>
      <c r="BC48" s="106"/>
      <c r="BF48" s="89"/>
      <c r="BU48" s="106"/>
      <c r="BX48" s="89"/>
      <c r="CM48" s="106"/>
      <c r="CP48" s="89"/>
      <c r="DE48" s="106"/>
      <c r="DH48" s="89"/>
      <c r="DW48" s="106"/>
      <c r="DZ48" s="89"/>
      <c r="EO48" s="106"/>
      <c r="ER48" s="89"/>
      <c r="FG48" s="106"/>
      <c r="FJ48" s="89"/>
      <c r="FY48" s="106"/>
      <c r="GB48" s="89"/>
      <c r="GQ48" s="106"/>
      <c r="GT48" s="89"/>
      <c r="HI48" s="106"/>
      <c r="KS48" s="154"/>
    </row>
    <row r="49" spans="1:305" s="14" customFormat="1" hidden="1" x14ac:dyDescent="0.25">
      <c r="A49" s="49" t="s">
        <v>46</v>
      </c>
      <c r="B49">
        <f>IF(B8="Poor",Scoring!$B$9,IF(B8="Fair -",Scoring!$B$8,IF(B8="Fair",Scoring!$B$7,IF(B8="Good -",Scoring!$B$6,IF(B8="Good",Scoring!$B$5,IF(B8="Very Good",Scoring!$B$4,IF(B8="",0)))))))</f>
        <v>0</v>
      </c>
      <c r="C49">
        <f>IF(C8="Poor",Scoring!$B$9,IF(C8="Fair -",Scoring!$B$8,IF(C8="Fair",Scoring!$B$7,IF(C8="Good -",Scoring!$B$6,IF(C8="Good",Scoring!$B$5,IF(C8="Very Good",Scoring!$B$4,IF(C8="",0)))))))</f>
        <v>0</v>
      </c>
      <c r="D49" s="88"/>
      <c r="S49" s="103"/>
      <c r="T49">
        <f>IF(T8="Poor",Scoring!$B$9,IF(T8="Fair -",Scoring!$B$8,IF(T8="Fair",Scoring!$B$7,IF(T8="Good -",Scoring!$B$6,IF(T8="Good",Scoring!$B$5,IF(T8="Very Good",Scoring!$B$4,IF(T8="",0)))))))</f>
        <v>0</v>
      </c>
      <c r="U49">
        <f>IF(U8="Poor",Scoring!$B$9,IF(U8="Fair -",Scoring!$B$8,IF(U8="Fair",Scoring!$B$7,IF(U8="Good -",Scoring!$B$6,IF(U8="Good",Scoring!$B$5,IF(U8="Very Good",Scoring!$B$4,IF(U8="",0)))))))</f>
        <v>0</v>
      </c>
      <c r="V49" s="88"/>
      <c r="AK49" s="103"/>
      <c r="AL49">
        <f>IF(AL8="Poor",Scoring!$B$9,IF(AL8="Fair -",Scoring!$B$8,IF(AL8="Fair",Scoring!$B$7,IF(AL8="Good -",Scoring!$B$6,IF(AL8="Good",Scoring!$B$5,IF(AL8="Very Good",Scoring!$B$4,IF(AL8="",0)))))))</f>
        <v>0</v>
      </c>
      <c r="AM49">
        <f>IF(AM8="Poor",Scoring!$B$9,IF(AM8="Fair -",Scoring!$B$8,IF(AM8="Fair",Scoring!$B$7,IF(AM8="Good -",Scoring!$B$6,IF(AM8="Good",Scoring!$B$5,IF(AM8="Very Good",Scoring!$B$4,IF(AM8="",0)))))))</f>
        <v>0</v>
      </c>
      <c r="AN49" s="88"/>
      <c r="BC49" s="103"/>
      <c r="BD49">
        <f>IF(BD8="Poor",Scoring!$B$9,IF(BD8="Fair -",Scoring!$B$8,IF(BD8="Fair",Scoring!$B$7,IF(BD8="Good -",Scoring!$B$6,IF(BD8="Good",Scoring!$B$5,IF(BD8="Very Good",Scoring!$B$4,IF(BD8="",0)))))))</f>
        <v>0</v>
      </c>
      <c r="BE49">
        <f>IF(BE8="Poor",Scoring!$B$9,IF(BE8="Fair -",Scoring!$B$8,IF(BE8="Fair",Scoring!$B$7,IF(BE8="Good -",Scoring!$B$6,IF(BE8="Good",Scoring!$B$5,IF(BE8="Very Good",Scoring!$B$4,IF(BE8="",0)))))))</f>
        <v>0</v>
      </c>
      <c r="BF49" s="88"/>
      <c r="BU49" s="103"/>
      <c r="BV49">
        <f>IF(BV8="Poor",Scoring!$B$9,IF(BV8="Fair -",Scoring!$B$8,IF(BV8="Fair",Scoring!$B$7,IF(BV8="Good -",Scoring!$B$6,IF(BV8="Good",Scoring!$B$5,IF(BV8="Very Good",Scoring!$B$4,IF(BV8="",0)))))))</f>
        <v>0</v>
      </c>
      <c r="BW49">
        <f>IF(BW8="Poor",Scoring!$B$9,IF(BW8="Fair -",Scoring!$B$8,IF(BW8="Fair",Scoring!$B$7,IF(BW8="Good -",Scoring!$B$6,IF(BW8="Good",Scoring!$B$5,IF(BW8="Very Good",Scoring!$B$4,IF(BW8="",0)))))))</f>
        <v>0</v>
      </c>
      <c r="BX49" s="88"/>
      <c r="CM49" s="103"/>
      <c r="CN49">
        <f>IF(CN8="Poor",Scoring!$B$9,IF(CN8="Fair -",Scoring!$B$8,IF(CN8="Fair",Scoring!$B$7,IF(CN8="Good -",Scoring!$B$6,IF(CN8="Good",Scoring!$B$5,IF(CN8="Very Good",Scoring!$B$4,IF(CN8="",0)))))))</f>
        <v>0</v>
      </c>
      <c r="CO49">
        <f>IF(CO8="Poor",Scoring!$B$9,IF(CO8="Fair -",Scoring!$B$8,IF(CO8="Fair",Scoring!$B$7,IF(CO8="Good -",Scoring!$B$6,IF(CO8="Good",Scoring!$B$5,IF(CO8="Very Good",Scoring!$B$4,IF(CO8="",0)))))))</f>
        <v>0</v>
      </c>
      <c r="CP49" s="88"/>
      <c r="DE49" s="103"/>
      <c r="DF49">
        <f>IF(DF8="Poor",Scoring!$B$9,IF(DF8="Fair -",Scoring!$B$8,IF(DF8="Fair",Scoring!$B$7,IF(DF8="Good -",Scoring!$B$6,IF(DF8="Good",Scoring!$B$5,IF(DF8="Very Good",Scoring!$B$4,IF(DF8="",0)))))))</f>
        <v>0</v>
      </c>
      <c r="DG49">
        <f>IF(DG8="Poor",Scoring!$B$9,IF(DG8="Fair -",Scoring!$B$8,IF(DG8="Fair",Scoring!$B$7,IF(DG8="Good -",Scoring!$B$6,IF(DG8="Good",Scoring!$B$5,IF(DG8="Very Good",Scoring!$B$4,IF(DG8="",0)))))))</f>
        <v>0</v>
      </c>
      <c r="DH49" s="88"/>
      <c r="DW49" s="103"/>
      <c r="DX49">
        <f>IF(DX8="Poor",Scoring!$B$9,IF(DX8="Fair -",Scoring!$B$8,IF(DX8="Fair",Scoring!$B$7,IF(DX8="Good -",Scoring!$B$6,IF(DX8="Good",Scoring!$B$5,IF(DX8="Very Good",Scoring!$B$4,IF(DX8="",0)))))))</f>
        <v>0</v>
      </c>
      <c r="DY49">
        <f>IF(DY8="Poor",Scoring!$B$9,IF(DY8="Fair -",Scoring!$B$8,IF(DY8="Fair",Scoring!$B$7,IF(DY8="Good -",Scoring!$B$6,IF(DY8="Good",Scoring!$B$5,IF(DY8="Very Good",Scoring!$B$4,IF(DY8="",0)))))))</f>
        <v>0</v>
      </c>
      <c r="DZ49" s="88"/>
      <c r="EO49" s="103"/>
      <c r="EP49">
        <f>IF(EP8="Poor",Scoring!$B$9,IF(EP8="Fair -",Scoring!$B$8,IF(EP8="Fair",Scoring!$B$7,IF(EP8="Good -",Scoring!$B$6,IF(EP8="Good",Scoring!$B$5,IF(EP8="Very Good",Scoring!$B$4,IF(EP8="",0)))))))</f>
        <v>0</v>
      </c>
      <c r="EQ49">
        <f>IF(EQ8="Poor",Scoring!$B$9,IF(EQ8="Fair -",Scoring!$B$8,IF(EQ8="Fair",Scoring!$B$7,IF(EQ8="Good -",Scoring!$B$6,IF(EQ8="Good",Scoring!$B$5,IF(EQ8="Very Good",Scoring!$B$4,IF(EQ8="",0)))))))</f>
        <v>0</v>
      </c>
      <c r="ER49" s="88"/>
      <c r="FG49" s="103"/>
      <c r="FH49">
        <f>IF(FH8="Poor",Scoring!$B$9,IF(FH8="Fair -",Scoring!$B$8,IF(FH8="Fair",Scoring!$B$7,IF(FH8="Good -",Scoring!$B$6,IF(FH8="Good",Scoring!$B$5,IF(FH8="Very Good",Scoring!$B$4,IF(FH8="",0)))))))</f>
        <v>0</v>
      </c>
      <c r="FI49">
        <f>IF(FI8="Poor",Scoring!$B$9,IF(FI8="Fair -",Scoring!$B$8,IF(FI8="Fair",Scoring!$B$7,IF(FI8="Good -",Scoring!$B$6,IF(FI8="Good",Scoring!$B$5,IF(FI8="Very Good",Scoring!$B$4,IF(FI8="",0)))))))</f>
        <v>0</v>
      </c>
      <c r="FJ49" s="88"/>
      <c r="FY49" s="103"/>
      <c r="FZ49">
        <f>IF(FZ8="Poor",Scoring!$B$9,IF(FZ8="Fair -",Scoring!$B$8,IF(FZ8="Fair",Scoring!$B$7,IF(FZ8="Good -",Scoring!$B$6,IF(FZ8="Good",Scoring!$B$5,IF(FZ8="Very Good",Scoring!$B$4,IF(FZ8="",0)))))))</f>
        <v>0</v>
      </c>
      <c r="GA49">
        <f>IF(GA8="Poor",Scoring!$B$9,IF(GA8="Fair -",Scoring!$B$8,IF(GA8="Fair",Scoring!$B$7,IF(GA8="Good -",Scoring!$B$6,IF(GA8="Good",Scoring!$B$5,IF(GA8="Very Good",Scoring!$B$4,IF(GA8="",0)))))))</f>
        <v>0</v>
      </c>
      <c r="GB49" s="88"/>
      <c r="GQ49" s="103"/>
      <c r="GR49">
        <f>IF(GR8="Poor",Scoring!$B$9,IF(GR8="Fair -",Scoring!$B$8,IF(GR8="Fair",Scoring!$B$7,IF(GR8="Good -",Scoring!$B$6,IF(GR8="Good",Scoring!$B$5,IF(GR8="Very Good",Scoring!$B$4,IF(GR8="",0)))))))</f>
        <v>0</v>
      </c>
      <c r="GS49">
        <f>IF(GS8="Poor",Scoring!$B$9,IF(GS8="Fair -",Scoring!$B$8,IF(GS8="Fair",Scoring!$B$7,IF(GS8="Good -",Scoring!$B$6,IF(GS8="Good",Scoring!$B$5,IF(GS8="Very Good",Scoring!$B$4,IF(GS8="",0)))))))</f>
        <v>0</v>
      </c>
      <c r="GT49" s="88"/>
      <c r="HI49" s="103"/>
      <c r="KS49" s="153"/>
    </row>
    <row r="50" spans="1:305" s="14" customFormat="1" hidden="1" x14ac:dyDescent="0.25">
      <c r="A50" s="13" t="s">
        <v>26</v>
      </c>
      <c r="B50" s="13">
        <f>IF(B8="Poor",Scoring!$C$9,IF(B8="Fair -",Scoring!$C$8,IF(B8="Fair",Scoring!$C$7,IF(B8="Good -",Scoring!$C$6,IF(B8="Good",Scoring!$C$5,IF(B8="Very Good",Scoring!$C$4,IF(B8="",0)))))))</f>
        <v>0</v>
      </c>
      <c r="C50" s="13">
        <f>IF(C8="Poor",Scoring!$C$9,IF(C8="Fair -",Scoring!$C$8,IF(C8="Fair",Scoring!$C$7,IF(C8="Good -",Scoring!$C$6,IF(C8="Good",Scoring!$C$5,IF(C8="Very Good",Scoring!$C$4,IF(C8="",0)))))))</f>
        <v>0</v>
      </c>
      <c r="D50" s="88"/>
      <c r="S50" s="103"/>
      <c r="T50" s="13">
        <f>IF(T8="Poor",Scoring!$C$9,IF(T8="Fair -",Scoring!$C$8,IF(T8="Fair",Scoring!$C$7,IF(T8="Good -",Scoring!$C$6,IF(T8="Good",Scoring!$C$5,IF(T8="Very Good",Scoring!$C$4,IF(T8="",0)))))))</f>
        <v>0</v>
      </c>
      <c r="U50" s="13">
        <f>IF(U8="Poor",Scoring!$C$9,IF(U8="Fair -",Scoring!$C$8,IF(U8="Fair",Scoring!$C$7,IF(U8="Good -",Scoring!$C$6,IF(U8="Good",Scoring!$C$5,IF(U8="Very Good",Scoring!$C$4,IF(U8="",0)))))))</f>
        <v>0</v>
      </c>
      <c r="V50" s="88"/>
      <c r="AK50" s="103"/>
      <c r="AL50" s="13">
        <f>IF(AL8="Poor",Scoring!$C$9,IF(AL8="Fair -",Scoring!$C$8,IF(AL8="Fair",Scoring!$C$7,IF(AL8="Good -",Scoring!$C$6,IF(AL8="Good",Scoring!$C$5,IF(AL8="Very Good",Scoring!$C$4,IF(AL8="",0)))))))</f>
        <v>0</v>
      </c>
      <c r="AM50" s="13">
        <f>IF(AM8="Poor",Scoring!$C$9,IF(AM8="Fair -",Scoring!$C$8,IF(AM8="Fair",Scoring!$C$7,IF(AM8="Good -",Scoring!$C$6,IF(AM8="Good",Scoring!$C$5,IF(AM8="Very Good",Scoring!$C$4,IF(AM8="",0)))))))</f>
        <v>0</v>
      </c>
      <c r="AN50" s="88"/>
      <c r="BC50" s="103"/>
      <c r="BD50" s="13">
        <f>IF(BD8="Poor",Scoring!$C$9,IF(BD8="Fair -",Scoring!$C$8,IF(BD8="Fair",Scoring!$C$7,IF(BD8="Good -",Scoring!$C$6,IF(BD8="Good",Scoring!$C$5,IF(BD8="Very Good",Scoring!$C$4,IF(BD8="",0)))))))</f>
        <v>0</v>
      </c>
      <c r="BE50" s="13">
        <f>IF(BE8="Poor",Scoring!$C$9,IF(BE8="Fair -",Scoring!$C$8,IF(BE8="Fair",Scoring!$C$7,IF(BE8="Good -",Scoring!$C$6,IF(BE8="Good",Scoring!$C$5,IF(BE8="Very Good",Scoring!$C$4,IF(BE8="",0)))))))</f>
        <v>0</v>
      </c>
      <c r="BF50" s="88"/>
      <c r="BU50" s="103"/>
      <c r="BV50" s="13">
        <f>IF(BV8="Poor",Scoring!$C$9,IF(BV8="Fair -",Scoring!$C$8,IF(BV8="Fair",Scoring!$C$7,IF(BV8="Good -",Scoring!$C$6,IF(BV8="Good",Scoring!$C$5,IF(BV8="Very Good",Scoring!$C$4,IF(BV8="",0)))))))</f>
        <v>0</v>
      </c>
      <c r="BW50" s="13">
        <f>IF(BW8="Poor",Scoring!$C$9,IF(BW8="Fair -",Scoring!$C$8,IF(BW8="Fair",Scoring!$C$7,IF(BW8="Good -",Scoring!$C$6,IF(BW8="Good",Scoring!$C$5,IF(BW8="Very Good",Scoring!$C$4,IF(BW8="",0)))))))</f>
        <v>0</v>
      </c>
      <c r="BX50" s="88"/>
      <c r="CM50" s="103"/>
      <c r="CN50" s="13">
        <f>IF(CN8="Poor",Scoring!$C$9,IF(CN8="Fair -",Scoring!$C$8,IF(CN8="Fair",Scoring!$C$7,IF(CN8="Good -",Scoring!$C$6,IF(CN8="Good",Scoring!$C$5,IF(CN8="Very Good",Scoring!$C$4,IF(CN8="",0)))))))</f>
        <v>0</v>
      </c>
      <c r="CO50" s="13">
        <f>IF(CO8="Poor",Scoring!$C$9,IF(CO8="Fair -",Scoring!$C$8,IF(CO8="Fair",Scoring!$C$7,IF(CO8="Good -",Scoring!$C$6,IF(CO8="Good",Scoring!$C$5,IF(CO8="Very Good",Scoring!$C$4,IF(CO8="",0)))))))</f>
        <v>0</v>
      </c>
      <c r="CP50" s="88"/>
      <c r="DE50" s="103"/>
      <c r="DF50" s="13">
        <f>IF(DF8="Poor",Scoring!$C$9,IF(DF8="Fair -",Scoring!$C$8,IF(DF8="Fair",Scoring!$C$7,IF(DF8="Good -",Scoring!$C$6,IF(DF8="Good",Scoring!$C$5,IF(DF8="Very Good",Scoring!$C$4,IF(DF8="",0)))))))</f>
        <v>0</v>
      </c>
      <c r="DG50" s="13">
        <f>IF(DG8="Poor",Scoring!$C$9,IF(DG8="Fair -",Scoring!$C$8,IF(DG8="Fair",Scoring!$C$7,IF(DG8="Good -",Scoring!$C$6,IF(DG8="Good",Scoring!$C$5,IF(DG8="Very Good",Scoring!$C$4,IF(DG8="",0)))))))</f>
        <v>0</v>
      </c>
      <c r="DH50" s="88"/>
      <c r="DW50" s="103"/>
      <c r="DX50" s="13">
        <f>IF(DX8="Poor",Scoring!$C$9,IF(DX8="Fair -",Scoring!$C$8,IF(DX8="Fair",Scoring!$C$7,IF(DX8="Good -",Scoring!$C$6,IF(DX8="Good",Scoring!$C$5,IF(DX8="Very Good",Scoring!$C$4,IF(DX8="",0)))))))</f>
        <v>0</v>
      </c>
      <c r="DY50" s="13">
        <f>IF(DY8="Poor",Scoring!$C$9,IF(DY8="Fair -",Scoring!$C$8,IF(DY8="Fair",Scoring!$C$7,IF(DY8="Good -",Scoring!$C$6,IF(DY8="Good",Scoring!$C$5,IF(DY8="Very Good",Scoring!$C$4,IF(DY8="",0)))))))</f>
        <v>0</v>
      </c>
      <c r="DZ50" s="88"/>
      <c r="EO50" s="103"/>
      <c r="EP50" s="13">
        <f>IF(EP8="Poor",Scoring!$C$9,IF(EP8="Fair -",Scoring!$C$8,IF(EP8="Fair",Scoring!$C$7,IF(EP8="Good -",Scoring!$C$6,IF(EP8="Good",Scoring!$C$5,IF(EP8="Very Good",Scoring!$C$4,IF(EP8="",0)))))))</f>
        <v>0</v>
      </c>
      <c r="EQ50" s="13">
        <f>IF(EQ8="Poor",Scoring!$C$9,IF(EQ8="Fair -",Scoring!$C$8,IF(EQ8="Fair",Scoring!$C$7,IF(EQ8="Good -",Scoring!$C$6,IF(EQ8="Good",Scoring!$C$5,IF(EQ8="Very Good",Scoring!$C$4,IF(EQ8="",0)))))))</f>
        <v>0</v>
      </c>
      <c r="ER50" s="88"/>
      <c r="FG50" s="103"/>
      <c r="FH50" s="13">
        <f>IF(FH8="Poor",Scoring!$C$9,IF(FH8="Fair -",Scoring!$C$8,IF(FH8="Fair",Scoring!$C$7,IF(FH8="Good -",Scoring!$C$6,IF(FH8="Good",Scoring!$C$5,IF(FH8="Very Good",Scoring!$C$4,IF(FH8="",0)))))))</f>
        <v>0</v>
      </c>
      <c r="FI50" s="13">
        <f>IF(FI8="Poor",Scoring!$C$9,IF(FI8="Fair -",Scoring!$C$8,IF(FI8="Fair",Scoring!$C$7,IF(FI8="Good -",Scoring!$C$6,IF(FI8="Good",Scoring!$C$5,IF(FI8="Very Good",Scoring!$C$4,IF(FI8="",0)))))))</f>
        <v>0</v>
      </c>
      <c r="FJ50" s="88"/>
      <c r="FY50" s="103"/>
      <c r="FZ50" s="13">
        <f>IF(FZ8="Poor",Scoring!$C$9,IF(FZ8="Fair -",Scoring!$C$8,IF(FZ8="Fair",Scoring!$C$7,IF(FZ8="Good -",Scoring!$C$6,IF(FZ8="Good",Scoring!$C$5,IF(FZ8="Very Good",Scoring!$C$4,IF(FZ8="",0)))))))</f>
        <v>0</v>
      </c>
      <c r="GA50" s="13">
        <f>IF(GA8="Poor",Scoring!$C$9,IF(GA8="Fair -",Scoring!$C$8,IF(GA8="Fair",Scoring!$C$7,IF(GA8="Good -",Scoring!$C$6,IF(GA8="Good",Scoring!$C$5,IF(GA8="Very Good",Scoring!$C$4,IF(GA8="",0)))))))</f>
        <v>0</v>
      </c>
      <c r="GB50" s="88"/>
      <c r="GQ50" s="103"/>
      <c r="GR50" s="13">
        <f>IF(GR8="Poor",Scoring!$C$9,IF(GR8="Fair -",Scoring!$C$8,IF(GR8="Fair",Scoring!$C$7,IF(GR8="Good -",Scoring!$C$6,IF(GR8="Good",Scoring!$C$5,IF(GR8="Very Good",Scoring!$C$4,IF(GR8="",0)))))))</f>
        <v>0</v>
      </c>
      <c r="GS50" s="13">
        <f>IF(GS8="Poor",Scoring!$C$9,IF(GS8="Fair -",Scoring!$C$8,IF(GS8="Fair",Scoring!$C$7,IF(GS8="Good -",Scoring!$C$6,IF(GS8="Good",Scoring!$C$5,IF(GS8="Very Good",Scoring!$C$4,IF(GS8="",0)))))))</f>
        <v>0</v>
      </c>
      <c r="GT50" s="88"/>
      <c r="HI50" s="103"/>
      <c r="KS50" s="153"/>
    </row>
    <row r="51" spans="1:305" s="14" customFormat="1" hidden="1" x14ac:dyDescent="0.25">
      <c r="A51" s="14" t="s">
        <v>47</v>
      </c>
      <c r="B51" s="14">
        <f>B49*B50</f>
        <v>0</v>
      </c>
      <c r="C51" s="14">
        <f>C49*C50</f>
        <v>0</v>
      </c>
      <c r="D51" s="88"/>
      <c r="S51" s="103"/>
      <c r="T51" s="14">
        <f>T49*T50</f>
        <v>0</v>
      </c>
      <c r="U51" s="14">
        <f>U49*U50</f>
        <v>0</v>
      </c>
      <c r="V51" s="88"/>
      <c r="AK51" s="103"/>
      <c r="AL51" s="14">
        <f>AL49*AL50</f>
        <v>0</v>
      </c>
      <c r="AM51" s="14">
        <f>AM49*AM50</f>
        <v>0</v>
      </c>
      <c r="AN51" s="88"/>
      <c r="BC51" s="103"/>
      <c r="BD51" s="14">
        <f>BD49*BD50</f>
        <v>0</v>
      </c>
      <c r="BE51" s="14">
        <f>BE49*BE50</f>
        <v>0</v>
      </c>
      <c r="BF51" s="88"/>
      <c r="BU51" s="103"/>
      <c r="BV51" s="14">
        <f>BV49*BV50</f>
        <v>0</v>
      </c>
      <c r="BW51" s="14">
        <f>BW49*BW50</f>
        <v>0</v>
      </c>
      <c r="BX51" s="88"/>
      <c r="CM51" s="103"/>
      <c r="CN51" s="14">
        <f>CN49*CN50</f>
        <v>0</v>
      </c>
      <c r="CO51" s="14">
        <f>CO49*CO50</f>
        <v>0</v>
      </c>
      <c r="CP51" s="88"/>
      <c r="DE51" s="103"/>
      <c r="DF51" s="14">
        <f>DF49*DF50</f>
        <v>0</v>
      </c>
      <c r="DG51" s="14">
        <f>DG49*DG50</f>
        <v>0</v>
      </c>
      <c r="DH51" s="88"/>
      <c r="DW51" s="103"/>
      <c r="DX51" s="14">
        <f>DX49*DX50</f>
        <v>0</v>
      </c>
      <c r="DY51" s="14">
        <f>DY49*DY50</f>
        <v>0</v>
      </c>
      <c r="DZ51" s="88"/>
      <c r="EO51" s="103"/>
      <c r="EP51" s="14">
        <f>EP49*EP50</f>
        <v>0</v>
      </c>
      <c r="EQ51" s="14">
        <f>EQ49*EQ50</f>
        <v>0</v>
      </c>
      <c r="ER51" s="88"/>
      <c r="FG51" s="103"/>
      <c r="FH51" s="14">
        <f>FH49*FH50</f>
        <v>0</v>
      </c>
      <c r="FI51" s="14">
        <f>FI49*FI50</f>
        <v>0</v>
      </c>
      <c r="FJ51" s="88"/>
      <c r="FY51" s="103"/>
      <c r="FZ51" s="14">
        <f>FZ49*FZ50</f>
        <v>0</v>
      </c>
      <c r="GA51" s="14">
        <f>GA49*GA50</f>
        <v>0</v>
      </c>
      <c r="GB51" s="88"/>
      <c r="GQ51" s="103"/>
      <c r="GR51" s="14">
        <f>GR49*GR50</f>
        <v>0</v>
      </c>
      <c r="GS51" s="14">
        <f>GS49*GS50</f>
        <v>0</v>
      </c>
      <c r="GT51" s="88"/>
      <c r="HI51" s="103"/>
      <c r="KS51" s="153"/>
    </row>
    <row r="52" spans="1:305" s="14" customFormat="1" hidden="1" x14ac:dyDescent="0.25">
      <c r="A52" s="44" t="s">
        <v>48</v>
      </c>
      <c r="D52" s="88"/>
      <c r="E52" s="67" t="str">
        <f>IF(D8="","",IF(D8="-","",IF(E8=0,"",INDEX(ThreatRankMatrix,MATCH(D8,Rank,0),MATCH(E8,Rank,0)))))</f>
        <v/>
      </c>
      <c r="F52" s="67" t="str">
        <f>IF(D8="","",IF(D8="-","",IF(F8=0,"",INDEX(ThreatRankMatrix,MATCH(D8,Rank,0),MATCH(F8,Rank,0)))))</f>
        <v/>
      </c>
      <c r="G52" s="67" t="str">
        <f>IF(D8="","",IF(D8="-","",IF(G8=0,"",INDEX(ThreatRankMatrix,MATCH(D8,Rank,0),MATCH(G8,Rank,0)))))</f>
        <v/>
      </c>
      <c r="H52" s="67" t="str">
        <f>IF(D8="","",IF(D8="-","",IF(H8=0,"",INDEX(ThreatRankMatrix,MATCH(D8,Rank,0),MATCH(H8,Rank,0)))))</f>
        <v/>
      </c>
      <c r="I52" s="67" t="str">
        <f>IF(D8="","",IF(D8="-","",IF(I8=0,"",INDEX(ThreatRankMatrix,MATCH(D8,Rank,0),MATCH(I8,Rank,0)))))</f>
        <v/>
      </c>
      <c r="J52" s="67" t="str">
        <f>IF(D8="","",IF(D8="-","",IF(J8=0,"",INDEX(ThreatRankMatrix,MATCH(D8,Rank,0),MATCH(J8,Rank,0)))))</f>
        <v/>
      </c>
      <c r="K52" s="67" t="str">
        <f>IF(D8="","",IF(D8="-","",IF(K8=0,"",INDEX(ThreatRankMatrix,MATCH(D8,Rank,0),MATCH(K8,Rank,0)))))</f>
        <v/>
      </c>
      <c r="L52" s="67" t="str">
        <f>IF(D8="","",IF(D8="-","",IF(L8=0,"",INDEX(ThreatRankMatrix,MATCH(D8,Rank,0),MATCH(L8,Rank,0)))))</f>
        <v/>
      </c>
      <c r="M52" s="67" t="str">
        <f>IF(D8="","",IF(D8="-","",IF(M8=0,"",INDEX(ThreatRankMatrix,MATCH(D8,Rank,0),MATCH(M8,Rank,0)))))</f>
        <v/>
      </c>
      <c r="N52" s="67" t="str">
        <f>IF(D8="","",IF(D8="-","",IF(N8=0,"",INDEX(ThreatRankMatrix,MATCH(D8,Rank,0),MATCH(N8,Rank,0)))))</f>
        <v/>
      </c>
      <c r="O52" s="67" t="str">
        <f>IF(D8="","",IF(D8="-","",IF(O8=0,"",INDEX(ThreatRankMatrix,MATCH(D8,Rank,0),MATCH(O8,Rank,0)))))</f>
        <v/>
      </c>
      <c r="P52" s="67" t="str">
        <f>IF(D8="","",IF(D8="-","",IF(P8=0,"",INDEX(ThreatRankMatrix,MATCH(D8,Rank,0),MATCH(P8,Rank,0)))))</f>
        <v/>
      </c>
      <c r="Q52" s="67" t="str">
        <f>IF(D8="","",IF(D8="-","",IF(Q8=0,"",INDEX(ThreatRankMatrix,MATCH(D8,Rank,0),MATCH(Q8,Rank,0)))))</f>
        <v/>
      </c>
      <c r="R52" s="67" t="str">
        <f>IF(D8="","",IF(D8="-","",IF(R8=0,"",INDEX(ThreatRankMatrix,MATCH(D8,Rank,0),MATCH(R8,Rank,0)))))</f>
        <v/>
      </c>
      <c r="S52" s="104" t="str">
        <f>IF(D8="","",IF(D8="-","",IF(S8=0,"",INDEX(ThreatRankMatrix,MATCH(D8,Rank,0),MATCH(S8,Rank,0)))))</f>
        <v/>
      </c>
      <c r="V52" s="88"/>
      <c r="W52" s="67" t="str">
        <f>IF(V8="","",IF(V8="-","",IF(W8=0,"",INDEX(ThreatRankMatrix,MATCH(V8,Rank,0),MATCH(W8,Rank,0)))))</f>
        <v/>
      </c>
      <c r="X52" s="67" t="str">
        <f>IF(V8="","",IF(V8="-","",IF(X8=0,"",INDEX(ThreatRankMatrix,MATCH(V8,Rank,0),MATCH(X8,Rank,0)))))</f>
        <v/>
      </c>
      <c r="Y52" s="67" t="str">
        <f>IF(V8="","",IF(V8="-","",IF(Y8=0,"",INDEX(ThreatRankMatrix,MATCH(V8,Rank,0),MATCH(Y8,Rank,0)))))</f>
        <v/>
      </c>
      <c r="Z52" s="67" t="str">
        <f>IF(V8="","",IF(V8="-","",IF(Z8=0,"",INDEX(ThreatRankMatrix,MATCH(V8,Rank,0),MATCH(Z8,Rank,0)))))</f>
        <v/>
      </c>
      <c r="AA52" s="67" t="str">
        <f>IF(V8="","",IF(V8="-","",IF(AA8=0,"",INDEX(ThreatRankMatrix,MATCH(V8,Rank,0),MATCH(AA8,Rank,0)))))</f>
        <v/>
      </c>
      <c r="AB52" s="67" t="str">
        <f>IF(V8="","",IF(V8="-","",IF(AB8=0,"",INDEX(ThreatRankMatrix,MATCH(V8,Rank,0),MATCH(AB8,Rank,0)))))</f>
        <v/>
      </c>
      <c r="AC52" s="67" t="str">
        <f>IF(V8="","",IF(V8="-","",IF(AC8=0,"",INDEX(ThreatRankMatrix,MATCH(V8,Rank,0),MATCH(AC8,Rank,0)))))</f>
        <v/>
      </c>
      <c r="AD52" s="67" t="str">
        <f>IF(V8="","",IF(V8="-","",IF(AD8=0,"",INDEX(ThreatRankMatrix,MATCH(V8,Rank,0),MATCH(AD8,Rank,0)))))</f>
        <v/>
      </c>
      <c r="AE52" s="67" t="str">
        <f>IF(V8="","",IF(V8="-","",IF(AE8=0,"",INDEX(ThreatRankMatrix,MATCH(V8,Rank,0),MATCH(AE8,Rank,0)))))</f>
        <v/>
      </c>
      <c r="AF52" s="67" t="str">
        <f>IF(V8="","",IF(V8="-","",IF(AF8=0,"",INDEX(ThreatRankMatrix,MATCH(V8,Rank,0),MATCH(AF8,Rank,0)))))</f>
        <v/>
      </c>
      <c r="AG52" s="67" t="str">
        <f>IF(V8="","",IF(V8="-","",IF(AG8=0,"",INDEX(ThreatRankMatrix,MATCH(V8,Rank,0),MATCH(AG8,Rank,0)))))</f>
        <v/>
      </c>
      <c r="AH52" s="67" t="str">
        <f>IF(V8="","",IF(V8="-","",IF(AH8=0,"",INDEX(ThreatRankMatrix,MATCH(V8,Rank,0),MATCH(AH8,Rank,0)))))</f>
        <v/>
      </c>
      <c r="AI52" s="67" t="str">
        <f>IF(V8="","",IF(V8="-","",IF(AI8=0,"",INDEX(ThreatRankMatrix,MATCH(V8,Rank,0),MATCH(AI8,Rank,0)))))</f>
        <v/>
      </c>
      <c r="AJ52" s="67" t="str">
        <f>IF(V8="","",IF(V8="-","",IF(AJ8=0,"",INDEX(ThreatRankMatrix,MATCH(V8,Rank,0),MATCH(AJ8,Rank,0)))))</f>
        <v/>
      </c>
      <c r="AK52" s="104" t="str">
        <f>IF(V8="","",IF(V8="-","",IF(AK8=0,"",INDEX(ThreatRankMatrix,MATCH(V8,Rank,0),MATCH(AK8,Rank,0)))))</f>
        <v/>
      </c>
      <c r="AN52" s="88"/>
      <c r="AO52" s="67" t="str">
        <f>IF(AN8="","",IF(AN8="-","",IF(AO8=0,"",INDEX(ThreatRankMatrix,MATCH(AN8,Rank,0),MATCH(AO8,Rank,0)))))</f>
        <v/>
      </c>
      <c r="AP52" s="67" t="str">
        <f>IF(AN8="","",IF(AN8="-","",IF(AP8=0,"",INDEX(ThreatRankMatrix,MATCH(AN8,Rank,0),MATCH(AP8,Rank,0)))))</f>
        <v/>
      </c>
      <c r="AQ52" s="67" t="str">
        <f>IF(AN8="","",IF(AN8="-","",IF(AQ8=0,"",INDEX(ThreatRankMatrix,MATCH(AN8,Rank,0),MATCH(AQ8,Rank,0)))))</f>
        <v/>
      </c>
      <c r="AR52" s="67" t="str">
        <f>IF(AN8="","",IF(AN8="-","",IF(AR8=0,"",INDEX(ThreatRankMatrix,MATCH(AN8,Rank,0),MATCH(AR8,Rank,0)))))</f>
        <v/>
      </c>
      <c r="AS52" s="67" t="str">
        <f>IF(AN8="","",IF(AN8="-","",IF(AS8=0,"",INDEX(ThreatRankMatrix,MATCH(AN8,Rank,0),MATCH(AS8,Rank,0)))))</f>
        <v/>
      </c>
      <c r="AT52" s="67" t="str">
        <f>IF(AN8="","",IF(AN8="-","",IF(AT8=0,"",INDEX(ThreatRankMatrix,MATCH(AN8,Rank,0),MATCH(AT8,Rank,0)))))</f>
        <v/>
      </c>
      <c r="AU52" s="67" t="str">
        <f>IF(AN8="","",IF(AN8="-","",IF(AU8=0,"",INDEX(ThreatRankMatrix,MATCH(AN8,Rank,0),MATCH(AU8,Rank,0)))))</f>
        <v/>
      </c>
      <c r="AV52" s="67" t="str">
        <f>IF(AN8="","",IF(AN8="-","",IF(AV8=0,"",INDEX(ThreatRankMatrix,MATCH(AN8,Rank,0),MATCH(AV8,Rank,0)))))</f>
        <v/>
      </c>
      <c r="AW52" s="67" t="str">
        <f>IF(AN8="","",IF(AN8="-","",IF(AW8=0,"",INDEX(ThreatRankMatrix,MATCH(AN8,Rank,0),MATCH(AW8,Rank,0)))))</f>
        <v/>
      </c>
      <c r="AX52" s="67" t="str">
        <f>IF(AN8="","",IF(AN8="-","",IF(AX8=0,"",INDEX(ThreatRankMatrix,MATCH(AN8,Rank,0),MATCH(AX8,Rank,0)))))</f>
        <v/>
      </c>
      <c r="AY52" s="67" t="str">
        <f>IF(AN8="","",IF(AN8="-","",IF(AY8=0,"",INDEX(ThreatRankMatrix,MATCH(AN8,Rank,0),MATCH(AY8,Rank,0)))))</f>
        <v/>
      </c>
      <c r="AZ52" s="67" t="str">
        <f>IF(AN8="","",IF(AN8="-","",IF(AZ8=0,"",INDEX(ThreatRankMatrix,MATCH(AN8,Rank,0),MATCH(AZ8,Rank,0)))))</f>
        <v/>
      </c>
      <c r="BA52" s="67" t="str">
        <f>IF(AN8="","",IF(AN8="-","",IF(BA8=0,"",INDEX(ThreatRankMatrix,MATCH(AN8,Rank,0),MATCH(BA8,Rank,0)))))</f>
        <v/>
      </c>
      <c r="BB52" s="67" t="str">
        <f>IF(AN8="","",IF(AN8="-","",IF(BB8=0,"",INDEX(ThreatRankMatrix,MATCH(AN8,Rank,0),MATCH(BB8,Rank,0)))))</f>
        <v/>
      </c>
      <c r="BC52" s="104" t="str">
        <f>IF(AN8="","",IF(AN8="-","",IF(BC8=0,"",INDEX(ThreatRankMatrix,MATCH(AN8,Rank,0),MATCH(BC8,Rank,0)))))</f>
        <v/>
      </c>
      <c r="BF52" s="88"/>
      <c r="BG52" s="67" t="str">
        <f>IF(BF8="","",IF(BF8="-","",IF(BG8=0,"",INDEX(ThreatRankMatrix,MATCH(BF8,Rank,0),MATCH(BG8,Rank,0)))))</f>
        <v/>
      </c>
      <c r="BH52" s="67" t="str">
        <f>IF(BF8="","",IF(BF8="-","",IF(BH8=0,"",INDEX(ThreatRankMatrix,MATCH(BF8,Rank,0),MATCH(BH8,Rank,0)))))</f>
        <v/>
      </c>
      <c r="BI52" s="67" t="str">
        <f>IF(BF8="","",IF(BF8="-","",IF(BI8=0,"",INDEX(ThreatRankMatrix,MATCH(BF8,Rank,0),MATCH(BI8,Rank,0)))))</f>
        <v/>
      </c>
      <c r="BJ52" s="67" t="str">
        <f>IF(BF8="","",IF(BF8="-","",IF(BJ8=0,"",INDEX(ThreatRankMatrix,MATCH(BF8,Rank,0),MATCH(BJ8,Rank,0)))))</f>
        <v/>
      </c>
      <c r="BK52" s="67" t="str">
        <f>IF(BF8="","",IF(BF8="-","",IF(BK8=0,"",INDEX(ThreatRankMatrix,MATCH(BF8,Rank,0),MATCH(BK8,Rank,0)))))</f>
        <v/>
      </c>
      <c r="BL52" s="67" t="str">
        <f>IF(BF8="","",IF(BF8="-","",IF(BL8=0,"",INDEX(ThreatRankMatrix,MATCH(BF8,Rank,0),MATCH(BL8,Rank,0)))))</f>
        <v/>
      </c>
      <c r="BM52" s="67" t="str">
        <f>IF(BF8="","",IF(BF8="-","",IF(BM8=0,"",INDEX(ThreatRankMatrix,MATCH(BF8,Rank,0),MATCH(BM8,Rank,0)))))</f>
        <v/>
      </c>
      <c r="BN52" s="67" t="str">
        <f>IF(BF8="","",IF(BF8="-","",IF(BN8=0,"",INDEX(ThreatRankMatrix,MATCH(BF8,Rank,0),MATCH(BN8,Rank,0)))))</f>
        <v/>
      </c>
      <c r="BO52" s="67" t="str">
        <f>IF(BF8="","",IF(BF8="-","",IF(BO8=0,"",INDEX(ThreatRankMatrix,MATCH(BF8,Rank,0),MATCH(BO8,Rank,0)))))</f>
        <v/>
      </c>
      <c r="BP52" s="67" t="str">
        <f>IF(BF8="","",IF(BF8="-","",IF(BP8=0,"",INDEX(ThreatRankMatrix,MATCH(BF8,Rank,0),MATCH(BP8,Rank,0)))))</f>
        <v/>
      </c>
      <c r="BQ52" s="67" t="str">
        <f>IF(BF8="","",IF(BF8="-","",IF(BQ8=0,"",INDEX(ThreatRankMatrix,MATCH(BF8,Rank,0),MATCH(BQ8,Rank,0)))))</f>
        <v/>
      </c>
      <c r="BR52" s="67" t="str">
        <f>IF(BF8="","",IF(BF8="-","",IF(BR8=0,"",INDEX(ThreatRankMatrix,MATCH(BF8,Rank,0),MATCH(BR8,Rank,0)))))</f>
        <v/>
      </c>
      <c r="BS52" s="67" t="str">
        <f>IF(BF8="","",IF(BF8="-","",IF(BS8=0,"",INDEX(ThreatRankMatrix,MATCH(BF8,Rank,0),MATCH(BS8,Rank,0)))))</f>
        <v/>
      </c>
      <c r="BT52" s="67" t="str">
        <f>IF(BF8="","",IF(BF8="-","",IF(BT8=0,"",INDEX(ThreatRankMatrix,MATCH(BF8,Rank,0),MATCH(BT8,Rank,0)))))</f>
        <v/>
      </c>
      <c r="BU52" s="104" t="str">
        <f>IF(BF8="","",IF(BF8="-","",IF(BU8=0,"",INDEX(ThreatRankMatrix,MATCH(BF8,Rank,0),MATCH(BU8,Rank,0)))))</f>
        <v/>
      </c>
      <c r="BX52" s="88"/>
      <c r="BY52" s="67" t="str">
        <f>IF(BX8="","",IF(BX8="-","",IF(BY8=0,"",INDEX(ThreatRankMatrix,MATCH(BX8,Rank,0),MATCH(BY8,Rank,0)))))</f>
        <v/>
      </c>
      <c r="BZ52" s="67" t="str">
        <f>IF(BX8="","",IF(BX8="-","",IF(BZ8=0,"",INDEX(ThreatRankMatrix,MATCH(BX8,Rank,0),MATCH(BZ8,Rank,0)))))</f>
        <v/>
      </c>
      <c r="CA52" s="67" t="str">
        <f>IF(BX8="","",IF(BX8="-","",IF(CA8=0,"",INDEX(ThreatRankMatrix,MATCH(BX8,Rank,0),MATCH(CA8,Rank,0)))))</f>
        <v/>
      </c>
      <c r="CB52" s="67" t="str">
        <f>IF(BX8="","",IF(BX8="-","",IF(CB8=0,"",INDEX(ThreatRankMatrix,MATCH(BX8,Rank,0),MATCH(CB8,Rank,0)))))</f>
        <v/>
      </c>
      <c r="CC52" s="67" t="str">
        <f>IF(BX8="","",IF(BX8="-","",IF(CC8=0,"",INDEX(ThreatRankMatrix,MATCH(BX8,Rank,0),MATCH(CC8,Rank,0)))))</f>
        <v/>
      </c>
      <c r="CD52" s="67" t="str">
        <f>IF(BX8="","",IF(BX8="-","",IF(CD8=0,"",INDEX(ThreatRankMatrix,MATCH(BX8,Rank,0),MATCH(CD8,Rank,0)))))</f>
        <v/>
      </c>
      <c r="CE52" s="67" t="str">
        <f>IF(BX8="","",IF(BX8="-","",IF(CE8=0,"",INDEX(ThreatRankMatrix,MATCH(BX8,Rank,0),MATCH(CE8,Rank,0)))))</f>
        <v/>
      </c>
      <c r="CF52" s="67" t="str">
        <f>IF(BX8="","",IF(BX8="-","",IF(CF8=0,"",INDEX(ThreatRankMatrix,MATCH(BX8,Rank,0),MATCH(CF8,Rank,0)))))</f>
        <v/>
      </c>
      <c r="CG52" s="67" t="str">
        <f>IF(BX8="","",IF(BX8="-","",IF(CG8=0,"",INDEX(ThreatRankMatrix,MATCH(BX8,Rank,0),MATCH(CG8,Rank,0)))))</f>
        <v/>
      </c>
      <c r="CH52" s="67" t="str">
        <f>IF(BX8="","",IF(BX8="-","",IF(CH8=0,"",INDEX(ThreatRankMatrix,MATCH(BX8,Rank,0),MATCH(CH8,Rank,0)))))</f>
        <v/>
      </c>
      <c r="CI52" s="67" t="str">
        <f>IF(BX8="","",IF(BX8="-","",IF(CI8=0,"",INDEX(ThreatRankMatrix,MATCH(BX8,Rank,0),MATCH(CI8,Rank,0)))))</f>
        <v/>
      </c>
      <c r="CJ52" s="67" t="str">
        <f>IF(BX8="","",IF(BX8="-","",IF(CJ8=0,"",INDEX(ThreatRankMatrix,MATCH(BX8,Rank,0),MATCH(CJ8,Rank,0)))))</f>
        <v/>
      </c>
      <c r="CK52" s="67" t="str">
        <f>IF(BX8="","",IF(BX8="-","",IF(CK8=0,"",INDEX(ThreatRankMatrix,MATCH(BX8,Rank,0),MATCH(CK8,Rank,0)))))</f>
        <v/>
      </c>
      <c r="CL52" s="67" t="str">
        <f>IF(BX8="","",IF(BX8="-","",IF(CL8=0,"",INDEX(ThreatRankMatrix,MATCH(BX8,Rank,0),MATCH(CL8,Rank,0)))))</f>
        <v/>
      </c>
      <c r="CM52" s="104" t="str">
        <f>IF(BX8="","",IF(BX8="-","",IF(CM8=0,"",INDEX(ThreatRankMatrix,MATCH(BX8,Rank,0),MATCH(CM8,Rank,0)))))</f>
        <v/>
      </c>
      <c r="CP52" s="88"/>
      <c r="CQ52" s="67" t="str">
        <f>IF(CP8="","",IF(CP8="-","",IF(CQ8=0,"",INDEX(ThreatRankMatrix,MATCH(CP8,Rank,0),MATCH(CQ8,Rank,0)))))</f>
        <v/>
      </c>
      <c r="CR52" s="67" t="str">
        <f>IF(CP8="","",IF(CP8="-","",IF(CR8=0,"",INDEX(ThreatRankMatrix,MATCH(CP8,Rank,0),MATCH(CR8,Rank,0)))))</f>
        <v/>
      </c>
      <c r="CS52" s="67" t="str">
        <f>IF(CP8="","",IF(CP8="-","",IF(CS8=0,"",INDEX(ThreatRankMatrix,MATCH(CP8,Rank,0),MATCH(CS8,Rank,0)))))</f>
        <v/>
      </c>
      <c r="CT52" s="67" t="str">
        <f>IF(CP8="","",IF(CP8="-","",IF(CT8=0,"",INDEX(ThreatRankMatrix,MATCH(CP8,Rank,0),MATCH(CT8,Rank,0)))))</f>
        <v/>
      </c>
      <c r="CU52" s="67" t="str">
        <f>IF(CP8="","",IF(CP8="-","",IF(CU8=0,"",INDEX(ThreatRankMatrix,MATCH(CP8,Rank,0),MATCH(CU8,Rank,0)))))</f>
        <v/>
      </c>
      <c r="CV52" s="67" t="str">
        <f>IF(CP8="","",IF(CP8="-","",IF(CV8=0,"",INDEX(ThreatRankMatrix,MATCH(CP8,Rank,0),MATCH(CV8,Rank,0)))))</f>
        <v/>
      </c>
      <c r="CW52" s="67" t="str">
        <f>IF(CP8="","",IF(CP8="-","",IF(CW8=0,"",INDEX(ThreatRankMatrix,MATCH(CP8,Rank,0),MATCH(CW8,Rank,0)))))</f>
        <v/>
      </c>
      <c r="CX52" s="67" t="str">
        <f>IF(CP8="","",IF(CP8="-","",IF(CX8=0,"",INDEX(ThreatRankMatrix,MATCH(CP8,Rank,0),MATCH(CX8,Rank,0)))))</f>
        <v/>
      </c>
      <c r="CY52" s="67" t="str">
        <f>IF(CP8="","",IF(CP8="-","",IF(CY8=0,"",INDEX(ThreatRankMatrix,MATCH(CP8,Rank,0),MATCH(CY8,Rank,0)))))</f>
        <v/>
      </c>
      <c r="CZ52" s="67" t="str">
        <f>IF(CP8="","",IF(CP8="-","",IF(CZ8=0,"",INDEX(ThreatRankMatrix,MATCH(CP8,Rank,0),MATCH(CZ8,Rank,0)))))</f>
        <v/>
      </c>
      <c r="DA52" s="67" t="str">
        <f>IF(CP8="","",IF(CP8="-","",IF(DA8=0,"",INDEX(ThreatRankMatrix,MATCH(CP8,Rank,0),MATCH(DA8,Rank,0)))))</f>
        <v/>
      </c>
      <c r="DB52" s="67" t="str">
        <f>IF(CP8="","",IF(CP8="-","",IF(DB8=0,"",INDEX(ThreatRankMatrix,MATCH(CP8,Rank,0),MATCH(DB8,Rank,0)))))</f>
        <v/>
      </c>
      <c r="DC52" s="67" t="str">
        <f>IF(CP8="","",IF(CP8="-","",IF(DC8=0,"",INDEX(ThreatRankMatrix,MATCH(CP8,Rank,0),MATCH(DC8,Rank,0)))))</f>
        <v/>
      </c>
      <c r="DD52" s="67" t="str">
        <f>IF(CP8="","",IF(CP8="-","",IF(DD8=0,"",INDEX(ThreatRankMatrix,MATCH(CP8,Rank,0),MATCH(DD8,Rank,0)))))</f>
        <v/>
      </c>
      <c r="DE52" s="104" t="str">
        <f>IF(CP8="","",IF(CP8="-","",IF(DE8=0,"",INDEX(ThreatRankMatrix,MATCH(CP8,Rank,0),MATCH(DE8,Rank,0)))))</f>
        <v/>
      </c>
      <c r="DH52" s="88"/>
      <c r="DI52" s="67" t="str">
        <f>IF(DH8="","",IF(DH8="-","",IF(DI8=0,"",INDEX(ThreatRankMatrix,MATCH(DH8,Rank,0),MATCH(DI8,Rank,0)))))</f>
        <v/>
      </c>
      <c r="DJ52" s="67" t="str">
        <f>IF(DH8="","",IF(DH8="-","",IF(DJ8=0,"",INDEX(ThreatRankMatrix,MATCH(DH8,Rank,0),MATCH(DJ8,Rank,0)))))</f>
        <v/>
      </c>
      <c r="DK52" s="67" t="str">
        <f>IF(DH8="","",IF(DH8="-","",IF(DK8=0,"",INDEX(ThreatRankMatrix,MATCH(DH8,Rank,0),MATCH(DK8,Rank,0)))))</f>
        <v/>
      </c>
      <c r="DL52" s="67" t="str">
        <f>IF(DH8="","",IF(DH8="-","",IF(DL8=0,"",INDEX(ThreatRankMatrix,MATCH(DH8,Rank,0),MATCH(DL8,Rank,0)))))</f>
        <v/>
      </c>
      <c r="DM52" s="67" t="str">
        <f>IF(DH8="","",IF(DH8="-","",IF(DM8=0,"",INDEX(ThreatRankMatrix,MATCH(DH8,Rank,0),MATCH(DM8,Rank,0)))))</f>
        <v/>
      </c>
      <c r="DN52" s="67" t="str">
        <f>IF(DH8="","",IF(DH8="-","",IF(DN8=0,"",INDEX(ThreatRankMatrix,MATCH(DH8,Rank,0),MATCH(DN8,Rank,0)))))</f>
        <v/>
      </c>
      <c r="DO52" s="67" t="str">
        <f>IF(DH8="","",IF(DH8="-","",IF(DO8=0,"",INDEX(ThreatRankMatrix,MATCH(DH8,Rank,0),MATCH(DO8,Rank,0)))))</f>
        <v/>
      </c>
      <c r="DP52" s="67" t="str">
        <f>IF(DH8="","",IF(DH8="-","",IF(DP8=0,"",INDEX(ThreatRankMatrix,MATCH(DH8,Rank,0),MATCH(DP8,Rank,0)))))</f>
        <v/>
      </c>
      <c r="DQ52" s="67" t="str">
        <f>IF(DH8="","",IF(DH8="-","",IF(DQ8=0,"",INDEX(ThreatRankMatrix,MATCH(DH8,Rank,0),MATCH(DQ8,Rank,0)))))</f>
        <v/>
      </c>
      <c r="DR52" s="67" t="str">
        <f>IF(DH8="","",IF(DH8="-","",IF(DR8=0,"",INDEX(ThreatRankMatrix,MATCH(DH8,Rank,0),MATCH(DR8,Rank,0)))))</f>
        <v/>
      </c>
      <c r="DS52" s="67" t="str">
        <f>IF(DH8="","",IF(DH8="-","",IF(DS8=0,"",INDEX(ThreatRankMatrix,MATCH(DH8,Rank,0),MATCH(DS8,Rank,0)))))</f>
        <v/>
      </c>
      <c r="DT52" s="67" t="str">
        <f>IF(DH8="","",IF(DH8="-","",IF(DT8=0,"",INDEX(ThreatRankMatrix,MATCH(DH8,Rank,0),MATCH(DT8,Rank,0)))))</f>
        <v/>
      </c>
      <c r="DU52" s="67" t="str">
        <f>IF(DH8="","",IF(DH8="-","",IF(DU8=0,"",INDEX(ThreatRankMatrix,MATCH(DH8,Rank,0),MATCH(DU8,Rank,0)))))</f>
        <v/>
      </c>
      <c r="DV52" s="67" t="str">
        <f>IF(DH8="","",IF(DH8="-","",IF(DV8=0,"",INDEX(ThreatRankMatrix,MATCH(DH8,Rank,0),MATCH(DV8,Rank,0)))))</f>
        <v/>
      </c>
      <c r="DW52" s="104" t="str">
        <f>IF(DH8="","",IF(DH8="-","",IF(DW8=0,"",INDEX(ThreatRankMatrix,MATCH(DH8,Rank,0),MATCH(DW8,Rank,0)))))</f>
        <v/>
      </c>
      <c r="DZ52" s="88"/>
      <c r="EA52" s="67" t="str">
        <f>IF(DZ8="","",IF(DZ8="-","",IF(EA8=0,"",INDEX(ThreatRankMatrix,MATCH(DZ8,Rank,0),MATCH(EA8,Rank,0)))))</f>
        <v/>
      </c>
      <c r="EB52" s="67" t="str">
        <f>IF(DZ8="","",IF(DZ8="-","",IF(EB8=0,"",INDEX(ThreatRankMatrix,MATCH(DZ8,Rank,0),MATCH(EB8,Rank,0)))))</f>
        <v/>
      </c>
      <c r="EC52" s="67" t="str">
        <f>IF(DZ8="","",IF(DZ8="-","",IF(EC8=0,"",INDEX(ThreatRankMatrix,MATCH(DZ8,Rank,0),MATCH(EC8,Rank,0)))))</f>
        <v/>
      </c>
      <c r="ED52" s="67" t="str">
        <f>IF(DZ8="","",IF(DZ8="-","",IF(ED8=0,"",INDEX(ThreatRankMatrix,MATCH(DZ8,Rank,0),MATCH(ED8,Rank,0)))))</f>
        <v/>
      </c>
      <c r="EE52" s="67" t="str">
        <f>IF(DZ8="","",IF(DZ8="-","",IF(EE8=0,"",INDEX(ThreatRankMatrix,MATCH(DZ8,Rank,0),MATCH(EE8,Rank,0)))))</f>
        <v/>
      </c>
      <c r="EF52" s="67" t="str">
        <f>IF(DZ8="","",IF(DZ8="-","",IF(EF8=0,"",INDEX(ThreatRankMatrix,MATCH(DZ8,Rank,0),MATCH(EF8,Rank,0)))))</f>
        <v/>
      </c>
      <c r="EG52" s="67" t="str">
        <f>IF(DZ8="","",IF(DZ8="-","",IF(EG8=0,"",INDEX(ThreatRankMatrix,MATCH(DZ8,Rank,0),MATCH(EG8,Rank,0)))))</f>
        <v/>
      </c>
      <c r="EH52" s="67" t="str">
        <f>IF(DZ8="","",IF(DZ8="-","",IF(EH8=0,"",INDEX(ThreatRankMatrix,MATCH(DZ8,Rank,0),MATCH(EH8,Rank,0)))))</f>
        <v/>
      </c>
      <c r="EI52" s="67" t="str">
        <f>IF(DZ8="","",IF(DZ8="-","",IF(EI8=0,"",INDEX(ThreatRankMatrix,MATCH(DZ8,Rank,0),MATCH(EI8,Rank,0)))))</f>
        <v/>
      </c>
      <c r="EJ52" s="67" t="str">
        <f>IF(DZ8="","",IF(DZ8="-","",IF(EJ8=0,"",INDEX(ThreatRankMatrix,MATCH(DZ8,Rank,0),MATCH(EJ8,Rank,0)))))</f>
        <v/>
      </c>
      <c r="EK52" s="67" t="str">
        <f>IF(DZ8="","",IF(DZ8="-","",IF(EK8=0,"",INDEX(ThreatRankMatrix,MATCH(DZ8,Rank,0),MATCH(EK8,Rank,0)))))</f>
        <v/>
      </c>
      <c r="EL52" s="67" t="str">
        <f>IF(DZ8="","",IF(DZ8="-","",IF(EL8=0,"",INDEX(ThreatRankMatrix,MATCH(DZ8,Rank,0),MATCH(EL8,Rank,0)))))</f>
        <v/>
      </c>
      <c r="EM52" s="67" t="str">
        <f>IF(DZ8="","",IF(DZ8="-","",IF(EM8=0,"",INDEX(ThreatRankMatrix,MATCH(DZ8,Rank,0),MATCH(EM8,Rank,0)))))</f>
        <v/>
      </c>
      <c r="EN52" s="67" t="str">
        <f>IF(DZ8="","",IF(DZ8="-","",IF(EN8=0,"",INDEX(ThreatRankMatrix,MATCH(DZ8,Rank,0),MATCH(EN8,Rank,0)))))</f>
        <v/>
      </c>
      <c r="EO52" s="104" t="str">
        <f>IF(DZ8="","",IF(DZ8="-","",IF(EO8=0,"",INDEX(ThreatRankMatrix,MATCH(DZ8,Rank,0),MATCH(EO8,Rank,0)))))</f>
        <v/>
      </c>
      <c r="ER52" s="88"/>
      <c r="ES52" s="67" t="str">
        <f>IF(ER8="","",IF(ER8="-","",IF(ES8=0,"",INDEX(ThreatRankMatrix,MATCH(ER8,Rank,0),MATCH(ES8,Rank,0)))))</f>
        <v/>
      </c>
      <c r="ET52" s="67" t="str">
        <f>IF(ER8="","",IF(ER8="-","",IF(ET8=0,"",INDEX(ThreatRankMatrix,MATCH(ER8,Rank,0),MATCH(ET8,Rank,0)))))</f>
        <v/>
      </c>
      <c r="EU52" s="67" t="str">
        <f>IF(ER8="","",IF(ER8="-","",IF(EU8=0,"",INDEX(ThreatRankMatrix,MATCH(ER8,Rank,0),MATCH(EU8,Rank,0)))))</f>
        <v/>
      </c>
      <c r="EV52" s="67" t="str">
        <f>IF(ER8="","",IF(ER8="-","",IF(EV8=0,"",INDEX(ThreatRankMatrix,MATCH(ER8,Rank,0),MATCH(EV8,Rank,0)))))</f>
        <v/>
      </c>
      <c r="EW52" s="67" t="str">
        <f>IF(ER8="","",IF(ER8="-","",IF(EW8=0,"",INDEX(ThreatRankMatrix,MATCH(ER8,Rank,0),MATCH(EW8,Rank,0)))))</f>
        <v/>
      </c>
      <c r="EX52" s="67" t="str">
        <f>IF(ER8="","",IF(ER8="-","",IF(EX8=0,"",INDEX(ThreatRankMatrix,MATCH(ER8,Rank,0),MATCH(EX8,Rank,0)))))</f>
        <v/>
      </c>
      <c r="EY52" s="67" t="str">
        <f>IF(ER8="","",IF(ER8="-","",IF(EY8=0,"",INDEX(ThreatRankMatrix,MATCH(ER8,Rank,0),MATCH(EY8,Rank,0)))))</f>
        <v/>
      </c>
      <c r="EZ52" s="67" t="str">
        <f>IF(ER8="","",IF(ER8="-","",IF(EZ8=0,"",INDEX(ThreatRankMatrix,MATCH(ER8,Rank,0),MATCH(EZ8,Rank,0)))))</f>
        <v/>
      </c>
      <c r="FA52" s="67" t="str">
        <f>IF(ER8="","",IF(ER8="-","",IF(FA8=0,"",INDEX(ThreatRankMatrix,MATCH(ER8,Rank,0),MATCH(FA8,Rank,0)))))</f>
        <v/>
      </c>
      <c r="FB52" s="67" t="str">
        <f>IF(ER8="","",IF(ER8="-","",IF(FB8=0,"",INDEX(ThreatRankMatrix,MATCH(ER8,Rank,0),MATCH(FB8,Rank,0)))))</f>
        <v/>
      </c>
      <c r="FC52" s="67" t="str">
        <f>IF(ER8="","",IF(ER8="-","",IF(FC8=0,"",INDEX(ThreatRankMatrix,MATCH(ER8,Rank,0),MATCH(FC8,Rank,0)))))</f>
        <v/>
      </c>
      <c r="FD52" s="67" t="str">
        <f>IF(ER8="","",IF(ER8="-","",IF(FD8=0,"",INDEX(ThreatRankMatrix,MATCH(ER8,Rank,0),MATCH(FD8,Rank,0)))))</f>
        <v/>
      </c>
      <c r="FE52" s="67" t="str">
        <f>IF(ER8="","",IF(ER8="-","",IF(FE8=0,"",INDEX(ThreatRankMatrix,MATCH(ER8,Rank,0),MATCH(FE8,Rank,0)))))</f>
        <v/>
      </c>
      <c r="FF52" s="67" t="str">
        <f>IF(ER8="","",IF(ER8="-","",IF(FF8=0,"",INDEX(ThreatRankMatrix,MATCH(ER8,Rank,0),MATCH(FF8,Rank,0)))))</f>
        <v/>
      </c>
      <c r="FG52" s="104" t="str">
        <f>IF(ER8="","",IF(ER8="-","",IF(FG8=0,"",INDEX(ThreatRankMatrix,MATCH(ER8,Rank,0),MATCH(FG8,Rank,0)))))</f>
        <v/>
      </c>
      <c r="FJ52" s="88"/>
      <c r="FK52" s="67" t="str">
        <f>IF(FJ8="","",IF(FJ8="-","",IF(FK8=0,"",INDEX(ThreatRankMatrix,MATCH(FJ8,Rank,0),MATCH(FK8,Rank,0)))))</f>
        <v/>
      </c>
      <c r="FL52" s="67" t="str">
        <f>IF(FJ8="","",IF(FJ8="-","",IF(FL8=0,"",INDEX(ThreatRankMatrix,MATCH(FJ8,Rank,0),MATCH(FL8,Rank,0)))))</f>
        <v/>
      </c>
      <c r="FM52" s="67" t="str">
        <f>IF(FJ8="","",IF(FJ8="-","",IF(FM8=0,"",INDEX(ThreatRankMatrix,MATCH(FJ8,Rank,0),MATCH(FM8,Rank,0)))))</f>
        <v/>
      </c>
      <c r="FN52" s="67" t="str">
        <f>IF(FJ8="","",IF(FJ8="-","",IF(FN8=0,"",INDEX(ThreatRankMatrix,MATCH(FJ8,Rank,0),MATCH(FN8,Rank,0)))))</f>
        <v/>
      </c>
      <c r="FO52" s="67" t="str">
        <f>IF(FJ8="","",IF(FJ8="-","",IF(FO8=0,"",INDEX(ThreatRankMatrix,MATCH(FJ8,Rank,0),MATCH(FO8,Rank,0)))))</f>
        <v/>
      </c>
      <c r="FP52" s="67" t="str">
        <f>IF(FJ8="","",IF(FJ8="-","",IF(FP8=0,"",INDEX(ThreatRankMatrix,MATCH(FJ8,Rank,0),MATCH(FP8,Rank,0)))))</f>
        <v/>
      </c>
      <c r="FQ52" s="67" t="str">
        <f>IF(FJ8="","",IF(FJ8="-","",IF(FQ8=0,"",INDEX(ThreatRankMatrix,MATCH(FJ8,Rank,0),MATCH(FQ8,Rank,0)))))</f>
        <v/>
      </c>
      <c r="FR52" s="67" t="str">
        <f>IF(FJ8="","",IF(FJ8="-","",IF(FR8=0,"",INDEX(ThreatRankMatrix,MATCH(FJ8,Rank,0),MATCH(FR8,Rank,0)))))</f>
        <v/>
      </c>
      <c r="FS52" s="67" t="str">
        <f>IF(FJ8="","",IF(FJ8="-","",IF(FS8=0,"",INDEX(ThreatRankMatrix,MATCH(FJ8,Rank,0),MATCH(FS8,Rank,0)))))</f>
        <v/>
      </c>
      <c r="FT52" s="67" t="str">
        <f>IF(FJ8="","",IF(FJ8="-","",IF(FT8=0,"",INDEX(ThreatRankMatrix,MATCH(FJ8,Rank,0),MATCH(FT8,Rank,0)))))</f>
        <v/>
      </c>
      <c r="FU52" s="67" t="str">
        <f>IF(FJ8="","",IF(FJ8="-","",IF(FU8=0,"",INDEX(ThreatRankMatrix,MATCH(FJ8,Rank,0),MATCH(FU8,Rank,0)))))</f>
        <v/>
      </c>
      <c r="FV52" s="67" t="str">
        <f>IF(FJ8="","",IF(FJ8="-","",IF(FV8=0,"",INDEX(ThreatRankMatrix,MATCH(FJ8,Rank,0),MATCH(FV8,Rank,0)))))</f>
        <v/>
      </c>
      <c r="FW52" s="67" t="str">
        <f>IF(FJ8="","",IF(FJ8="-","",IF(FW8=0,"",INDEX(ThreatRankMatrix,MATCH(FJ8,Rank,0),MATCH(FW8,Rank,0)))))</f>
        <v/>
      </c>
      <c r="FX52" s="67" t="str">
        <f>IF(FJ8="","",IF(FJ8="-","",IF(FX8=0,"",INDEX(ThreatRankMatrix,MATCH(FJ8,Rank,0),MATCH(FX8,Rank,0)))))</f>
        <v/>
      </c>
      <c r="FY52" s="104" t="str">
        <f>IF(FJ8="","",IF(FJ8="-","",IF(FY8=0,"",INDEX(ThreatRankMatrix,MATCH(FJ8,Rank,0),MATCH(FY8,Rank,0)))))</f>
        <v/>
      </c>
      <c r="GB52" s="88"/>
      <c r="GC52" s="67" t="str">
        <f>IF(GB8="","",IF(GB8="-","",IF(GC8=0,"",INDEX(ThreatRankMatrix,MATCH(GB8,Rank,0),MATCH(GC8,Rank,0)))))</f>
        <v/>
      </c>
      <c r="GD52" s="67" t="str">
        <f>IF(GB8="","",IF(GB8="-","",IF(GD8=0,"",INDEX(ThreatRankMatrix,MATCH(GB8,Rank,0),MATCH(GD8,Rank,0)))))</f>
        <v/>
      </c>
      <c r="GE52" s="67" t="str">
        <f>IF(GB8="","",IF(GB8="-","",IF(GE8=0,"",INDEX(ThreatRankMatrix,MATCH(GB8,Rank,0),MATCH(GE8,Rank,0)))))</f>
        <v/>
      </c>
      <c r="GF52" s="67" t="str">
        <f>IF(GB8="","",IF(GB8="-","",IF(GF8=0,"",INDEX(ThreatRankMatrix,MATCH(GB8,Rank,0),MATCH(GF8,Rank,0)))))</f>
        <v/>
      </c>
      <c r="GG52" s="67" t="str">
        <f>IF(GB8="","",IF(GB8="-","",IF(GG8=0,"",INDEX(ThreatRankMatrix,MATCH(GB8,Rank,0),MATCH(GG8,Rank,0)))))</f>
        <v/>
      </c>
      <c r="GH52" s="67" t="str">
        <f>IF(GB8="","",IF(GB8="-","",IF(GH8=0,"",INDEX(ThreatRankMatrix,MATCH(GB8,Rank,0),MATCH(GH8,Rank,0)))))</f>
        <v/>
      </c>
      <c r="GI52" s="67" t="str">
        <f>IF(GB8="","",IF(GB8="-","",IF(GI8=0,"",INDEX(ThreatRankMatrix,MATCH(GB8,Rank,0),MATCH(GI8,Rank,0)))))</f>
        <v/>
      </c>
      <c r="GJ52" s="67" t="str">
        <f>IF(GB8="","",IF(GB8="-","",IF(GJ8=0,"",INDEX(ThreatRankMatrix,MATCH(GB8,Rank,0),MATCH(GJ8,Rank,0)))))</f>
        <v/>
      </c>
      <c r="GK52" s="67" t="str">
        <f>IF(GB8="","",IF(GB8="-","",IF(GK8=0,"",INDEX(ThreatRankMatrix,MATCH(GB8,Rank,0),MATCH(GK8,Rank,0)))))</f>
        <v/>
      </c>
      <c r="GL52" s="67" t="str">
        <f>IF(GB8="","",IF(GB8="-","",IF(GL8=0,"",INDEX(ThreatRankMatrix,MATCH(GB8,Rank,0),MATCH(GL8,Rank,0)))))</f>
        <v/>
      </c>
      <c r="GM52" s="67" t="str">
        <f>IF(GB8="","",IF(GB8="-","",IF(GM8=0,"",INDEX(ThreatRankMatrix,MATCH(GB8,Rank,0),MATCH(GM8,Rank,0)))))</f>
        <v/>
      </c>
      <c r="GN52" s="67" t="str">
        <f>IF(GB8="","",IF(GB8="-","",IF(GN8=0,"",INDEX(ThreatRankMatrix,MATCH(GB8,Rank,0),MATCH(GN8,Rank,0)))))</f>
        <v/>
      </c>
      <c r="GO52" s="67" t="str">
        <f>IF(GB8="","",IF(GB8="-","",IF(GO8=0,"",INDEX(ThreatRankMatrix,MATCH(GB8,Rank,0),MATCH(GO8,Rank,0)))))</f>
        <v/>
      </c>
      <c r="GP52" s="67" t="str">
        <f>IF(GB8="","",IF(GB8="-","",IF(GP8=0,"",INDEX(ThreatRankMatrix,MATCH(GB8,Rank,0),MATCH(GP8,Rank,0)))))</f>
        <v/>
      </c>
      <c r="GQ52" s="104" t="str">
        <f>IF(GB8="","",IF(GB8="-","",IF(GQ8=0,"",INDEX(ThreatRankMatrix,MATCH(GB8,Rank,0),MATCH(GQ8,Rank,0)))))</f>
        <v/>
      </c>
      <c r="GT52" s="88"/>
      <c r="GU52" s="67" t="str">
        <f>IF(GT8="","",IF(GT8="-","",IF(GU8=0,"",INDEX(ThreatRankMatrix,MATCH(GT8,Rank,0),MATCH(GU8,Rank,0)))))</f>
        <v/>
      </c>
      <c r="GV52" s="67" t="str">
        <f>IF(GT8="","",IF(GT8="-","",IF(GV8=0,"",INDEX(ThreatRankMatrix,MATCH(GT8,Rank,0),MATCH(GV8,Rank,0)))))</f>
        <v/>
      </c>
      <c r="GW52" s="67" t="str">
        <f>IF(GT8="","",IF(GT8="-","",IF(GW8=0,"",INDEX(ThreatRankMatrix,MATCH(GT8,Rank,0),MATCH(GW8,Rank,0)))))</f>
        <v/>
      </c>
      <c r="GX52" s="67" t="str">
        <f>IF(GT8="","",IF(GT8="-","",IF(GX8=0,"",INDEX(ThreatRankMatrix,MATCH(GT8,Rank,0),MATCH(GX8,Rank,0)))))</f>
        <v/>
      </c>
      <c r="GY52" s="67" t="str">
        <f>IF(GT8="","",IF(GT8="-","",IF(GY8=0,"",INDEX(ThreatRankMatrix,MATCH(GT8,Rank,0),MATCH(GY8,Rank,0)))))</f>
        <v/>
      </c>
      <c r="GZ52" s="67" t="str">
        <f>IF(GT8="","",IF(GT8="-","",IF(GZ8=0,"",INDEX(ThreatRankMatrix,MATCH(GT8,Rank,0),MATCH(GZ8,Rank,0)))))</f>
        <v/>
      </c>
      <c r="HA52" s="67" t="str">
        <f>IF(GT8="","",IF(GT8="-","",IF(HA8=0,"",INDEX(ThreatRankMatrix,MATCH(GT8,Rank,0),MATCH(HA8,Rank,0)))))</f>
        <v/>
      </c>
      <c r="HB52" s="67" t="str">
        <f>IF(GT8="","",IF(GT8="-","",IF(HB8=0,"",INDEX(ThreatRankMatrix,MATCH(GT8,Rank,0),MATCH(HB8,Rank,0)))))</f>
        <v/>
      </c>
      <c r="HC52" s="67" t="str">
        <f>IF(GT8="","",IF(GT8="-","",IF(HC8=0,"",INDEX(ThreatRankMatrix,MATCH(GT8,Rank,0),MATCH(HC8,Rank,0)))))</f>
        <v/>
      </c>
      <c r="HD52" s="67" t="str">
        <f>IF(GT8="","",IF(GT8="-","",IF(HD8=0,"",INDEX(ThreatRankMatrix,MATCH(GT8,Rank,0),MATCH(HD8,Rank,0)))))</f>
        <v/>
      </c>
      <c r="HE52" s="67" t="str">
        <f>IF(GT8="","",IF(GT8="-","",IF(HE8=0,"",INDEX(ThreatRankMatrix,MATCH(GT8,Rank,0),MATCH(HE8,Rank,0)))))</f>
        <v/>
      </c>
      <c r="HF52" s="67" t="str">
        <f>IF(GT8="","",IF(GT8="-","",IF(HF8=0,"",INDEX(ThreatRankMatrix,MATCH(GT8,Rank,0),MATCH(HF8,Rank,0)))))</f>
        <v/>
      </c>
      <c r="HG52" s="67" t="str">
        <f>IF(GT8="","",IF(GT8="-","",IF(HG8=0,"",INDEX(ThreatRankMatrix,MATCH(GT8,Rank,0),MATCH(HG8,Rank,0)))))</f>
        <v/>
      </c>
      <c r="HH52" s="67" t="str">
        <f>IF(GT8="","",IF(GT8="-","",IF(HH8=0,"",INDEX(ThreatRankMatrix,MATCH(GT8,Rank,0),MATCH(HH8,Rank,0)))))</f>
        <v/>
      </c>
      <c r="HI52" s="104" t="str">
        <f>IF(GT8="","",IF(GT8="-","",IF(HI8=0,"",INDEX(ThreatRankMatrix,MATCH(GT8,Rank,0),MATCH(HI8,Rank,0)))))</f>
        <v/>
      </c>
      <c r="KS52" s="153"/>
    </row>
    <row r="53" spans="1:305" s="14" customFormat="1" hidden="1" x14ac:dyDescent="0.25">
      <c r="A53" s="44" t="s">
        <v>49</v>
      </c>
      <c r="D53" s="88"/>
      <c r="E53" s="44">
        <f>IF(D8="-",0,IF(D8="",0,(IF(E8=0,0,IF(E52="-",0,INDEX(ThreatScore,MATCH(E52,Rank,0)))))))</f>
        <v>0</v>
      </c>
      <c r="F53" s="44">
        <f>IF(D8="-",0,IF(D8="",0,(IF(F8=0,0,IF(F52="-",0,INDEX(ThreatScore,MATCH(F52,Rank,0)))))))</f>
        <v>0</v>
      </c>
      <c r="G53" s="44">
        <f>IF(D8="-",0,IF(D8="",0,(IF(G8=0,0,IF(G52="-",0,INDEX(ThreatScore,MATCH(G52,Rank,0)))))))</f>
        <v>0</v>
      </c>
      <c r="H53" s="44">
        <f>IF(D8="-",0,IF(D8="",0,(IF(H8=0,0,IF(H52="-",0,INDEX(ThreatScore,MATCH(H52,Rank,0)))))))</f>
        <v>0</v>
      </c>
      <c r="I53" s="44">
        <f>IF(D8="-",0,IF(D8="",0,(IF(I8=0,0,IF(I52="-",0,INDEX(ThreatScore,MATCH(I52,Rank,0)))))))</f>
        <v>0</v>
      </c>
      <c r="J53" s="44">
        <f>IF(D8="-",0,IF(D8="",0,(IF(J8=0,0,IF(J52="-",0,INDEX(ThreatScore,MATCH(J52,Rank,0)))))))</f>
        <v>0</v>
      </c>
      <c r="K53" s="44">
        <f>IF(D8="-",0,IF(D8="",0,(IF(K8=0,0,IF(K52="-",0,INDEX(ThreatScore,MATCH(K52,Rank,0)))))))</f>
        <v>0</v>
      </c>
      <c r="L53" s="44">
        <f>IF(D8="-",0,IF(D8="",0,(IF(L8=0,0,IF(L52="-",0,INDEX(ThreatScore,MATCH(L52,Rank,0)))))))</f>
        <v>0</v>
      </c>
      <c r="M53" s="44">
        <f>IF(D8="-",0,IF(D8="",0,(IF(M8=0,0,IF(M52="-",0,INDEX(ThreatScore,MATCH(M52,Rank,0)))))))</f>
        <v>0</v>
      </c>
      <c r="N53" s="44">
        <f>IF(D8="-",0,IF(D8="",0,(IF(N8=0,0,IF(N52="-",0,INDEX(ThreatScore,MATCH(N52,Rank,0)))))))</f>
        <v>0</v>
      </c>
      <c r="O53" s="44">
        <f>IF(D8="-",0,IF(D8="",0,(IF(O8=0,0,IF(O52="-",0,INDEX(ThreatScore,MATCH(O52,Rank,0)))))))</f>
        <v>0</v>
      </c>
      <c r="P53" s="44">
        <f>IF(D8="-",0,IF(D8="",0,(IF(P8=0,0,IF(P52="-",0,INDEX(ThreatScore,MATCH(P52,Rank,0)))))))</f>
        <v>0</v>
      </c>
      <c r="Q53" s="44">
        <f>IF(D8="-",0,IF(D8="",0,(IF(Q8=0,0,IF(Q52="-",0,INDEX(ThreatScore,MATCH(Q52,Rank,0)))))))</f>
        <v>0</v>
      </c>
      <c r="R53" s="44">
        <f>IF(D8="-",0,IF(D8="",0,(IF(R8=0,0,IF(R52="-",0,INDEX(ThreatScore,MATCH(R52,Rank,0)))))))</f>
        <v>0</v>
      </c>
      <c r="S53" s="105">
        <f>IF(D8="-",0,IF(D8="",0,(IF(S8=0,0,IF(S52="-",0,INDEX(ThreatScore,MATCH(S52,Rank,0)))))))</f>
        <v>0</v>
      </c>
      <c r="V53" s="88"/>
      <c r="W53" s="44">
        <f>IF(V8="-",0,IF(V8="",0,(IF(W8=0,0,IF(W52="-",0,INDEX(ThreatScore,MATCH(W52,Rank,0)))))))</f>
        <v>0</v>
      </c>
      <c r="X53" s="44">
        <f>IF(V8="-",0,IF(V8="",0,(IF(X8=0,0,IF(X52="-",0,INDEX(ThreatScore,MATCH(X52,Rank,0)))))))</f>
        <v>0</v>
      </c>
      <c r="Y53" s="44">
        <f>IF(V8="-",0,IF(V8="",0,(IF(Y8=0,0,IF(Y52="-",0,INDEX(ThreatScore,MATCH(Y52,Rank,0)))))))</f>
        <v>0</v>
      </c>
      <c r="Z53" s="44">
        <f>IF(V8="-",0,IF(V8="",0,(IF(Z8=0,0,IF(Z52="-",0,INDEX(ThreatScore,MATCH(Z52,Rank,0)))))))</f>
        <v>0</v>
      </c>
      <c r="AA53" s="44">
        <f>IF(V8="-",0,IF(V8="",0,(IF(AA8=0,0,IF(AA52="-",0,INDEX(ThreatScore,MATCH(AA52,Rank,0)))))))</f>
        <v>0</v>
      </c>
      <c r="AB53" s="44">
        <f>IF(V8="-",0,IF(V8="",0,(IF(AB8=0,0,IF(AB52="-",0,INDEX(ThreatScore,MATCH(AB52,Rank,0)))))))</f>
        <v>0</v>
      </c>
      <c r="AC53" s="44">
        <f>IF(V8="-",0,IF(V8="",0,(IF(AC8=0,0,IF(AC52="-",0,INDEX(ThreatScore,MATCH(AC52,Rank,0)))))))</f>
        <v>0</v>
      </c>
      <c r="AD53" s="44">
        <f>IF(V8="-",0,IF(V8="",0,(IF(AD8=0,0,IF(AD52="-",0,INDEX(ThreatScore,MATCH(AD52,Rank,0)))))))</f>
        <v>0</v>
      </c>
      <c r="AE53" s="44">
        <f>IF(V8="-",0,IF(V8="",0,(IF(AE8=0,0,IF(AE52="-",0,INDEX(ThreatScore,MATCH(AE52,Rank,0)))))))</f>
        <v>0</v>
      </c>
      <c r="AF53" s="44">
        <f>IF(V8="-",0,IF(V8="",0,(IF(AF8=0,0,IF(AF52="-",0,INDEX(ThreatScore,MATCH(AF52,Rank,0)))))))</f>
        <v>0</v>
      </c>
      <c r="AG53" s="44">
        <f>IF(V8="-",0,IF(V8="",0,(IF(AG8=0,0,IF(AG52="-",0,INDEX(ThreatScore,MATCH(AG52,Rank,0)))))))</f>
        <v>0</v>
      </c>
      <c r="AH53" s="44">
        <f>IF(V8="-",0,IF(V8="",0,(IF(AH8=0,0,IF(AH52="-",0,INDEX(ThreatScore,MATCH(AH52,Rank,0)))))))</f>
        <v>0</v>
      </c>
      <c r="AI53" s="44">
        <f>IF(V8="-",0,IF(V8="",0,(IF(AI8=0,0,IF(AI52="-",0,INDEX(ThreatScore,MATCH(AI52,Rank,0)))))))</f>
        <v>0</v>
      </c>
      <c r="AJ53" s="44">
        <f>IF(V8="-",0,IF(V8="",0,(IF(AJ8=0,0,IF(AJ52="-",0,INDEX(ThreatScore,MATCH(AJ52,Rank,0)))))))</f>
        <v>0</v>
      </c>
      <c r="AK53" s="105">
        <f>IF(V8="-",0,IF(V8="",0,(IF(AK8=0,0,IF(AK52="-",0,INDEX(ThreatScore,MATCH(AK52,Rank,0)))))))</f>
        <v>0</v>
      </c>
      <c r="AN53" s="88"/>
      <c r="AO53" s="44">
        <f>IF(AN8="-",0,IF(AN8="",0,(IF(AO8=0,0,IF(AO52="-",0,INDEX(ThreatScore,MATCH(AO52,Rank,0)))))))</f>
        <v>0</v>
      </c>
      <c r="AP53" s="44">
        <f>IF(AN8="-",0,IF(AN8="",0,(IF(AP8=0,0,IF(AP52="-",0,INDEX(ThreatScore,MATCH(AP52,Rank,0)))))))</f>
        <v>0</v>
      </c>
      <c r="AQ53" s="44">
        <f>IF(AN8="-",0,IF(AN8="",0,(IF(AQ8=0,0,IF(AQ52="-",0,INDEX(ThreatScore,MATCH(AQ52,Rank,0)))))))</f>
        <v>0</v>
      </c>
      <c r="AR53" s="44">
        <f>IF(AN8="-",0,IF(AN8="",0,(IF(AR8=0,0,IF(AR52="-",0,INDEX(ThreatScore,MATCH(AR52,Rank,0)))))))</f>
        <v>0</v>
      </c>
      <c r="AS53" s="44">
        <f>IF(AN8="-",0,IF(AN8="",0,(IF(AS8=0,0,IF(AS52="-",0,INDEX(ThreatScore,MATCH(AS52,Rank,0)))))))</f>
        <v>0</v>
      </c>
      <c r="AT53" s="44">
        <f>IF(AN8="-",0,IF(AN8="",0,(IF(AT8=0,0,IF(AT52="-",0,INDEX(ThreatScore,MATCH(AT52,Rank,0)))))))</f>
        <v>0</v>
      </c>
      <c r="AU53" s="44">
        <f>IF(AN8="-",0,IF(AN8="",0,(IF(AU8=0,0,IF(AU52="-",0,INDEX(ThreatScore,MATCH(AU52,Rank,0)))))))</f>
        <v>0</v>
      </c>
      <c r="AV53" s="44">
        <f>IF(AN8="-",0,IF(AN8="",0,(IF(AV8=0,0,IF(AV52="-",0,INDEX(ThreatScore,MATCH(AV52,Rank,0)))))))</f>
        <v>0</v>
      </c>
      <c r="AW53" s="44">
        <f>IF(AN8="-",0,IF(AN8="",0,(IF(AW8=0,0,IF(AW52="-",0,INDEX(ThreatScore,MATCH(AW52,Rank,0)))))))</f>
        <v>0</v>
      </c>
      <c r="AX53" s="44">
        <f>IF(AN8="-",0,IF(AN8="",0,(IF(AX8=0,0,IF(AX52="-",0,INDEX(ThreatScore,MATCH(AX52,Rank,0)))))))</f>
        <v>0</v>
      </c>
      <c r="AY53" s="44">
        <f>IF(AN8="-",0,IF(AN8="",0,(IF(AY8=0,0,IF(AY52="-",0,INDEX(ThreatScore,MATCH(AY52,Rank,0)))))))</f>
        <v>0</v>
      </c>
      <c r="AZ53" s="44">
        <f>IF(AN8="-",0,IF(AN8="",0,(IF(AZ8=0,0,IF(AZ52="-",0,INDEX(ThreatScore,MATCH(AZ52,Rank,0)))))))</f>
        <v>0</v>
      </c>
      <c r="BA53" s="44">
        <f>IF(AN8="-",0,IF(AN8="",0,(IF(BA8=0,0,IF(BA52="-",0,INDEX(ThreatScore,MATCH(BA52,Rank,0)))))))</f>
        <v>0</v>
      </c>
      <c r="BB53" s="44">
        <f>IF(AN8="-",0,IF(AN8="",0,(IF(BB8=0,0,IF(BB52="-",0,INDEX(ThreatScore,MATCH(BB52,Rank,0)))))))</f>
        <v>0</v>
      </c>
      <c r="BC53" s="105">
        <f>IF(AN8="-",0,IF(AN8="",0,(IF(BC8=0,0,IF(BC52="-",0,INDEX(ThreatScore,MATCH(BC52,Rank,0)))))))</f>
        <v>0</v>
      </c>
      <c r="BF53" s="88"/>
      <c r="BG53" s="44">
        <f>IF(BF8="-",0,IF(BF8="",0,(IF(BG8=0,0,IF(BG52="-",0,INDEX(ThreatScore,MATCH(BG52,Rank,0)))))))</f>
        <v>0</v>
      </c>
      <c r="BH53" s="44">
        <f>IF(BF8="-",0,IF(BF8="",0,(IF(BH8=0,0,IF(BH52="-",0,INDEX(ThreatScore,MATCH(BH52,Rank,0)))))))</f>
        <v>0</v>
      </c>
      <c r="BI53" s="44">
        <f>IF(BF8="-",0,IF(BF8="",0,(IF(BI8=0,0,IF(BI52="-",0,INDEX(ThreatScore,MATCH(BI52,Rank,0)))))))</f>
        <v>0</v>
      </c>
      <c r="BJ53" s="44">
        <f>IF(BF8="-",0,IF(BF8="",0,(IF(BJ8=0,0,IF(BJ52="-",0,INDEX(ThreatScore,MATCH(BJ52,Rank,0)))))))</f>
        <v>0</v>
      </c>
      <c r="BK53" s="44">
        <f>IF(BF8="-",0,IF(BF8="",0,(IF(BK8=0,0,IF(BK52="-",0,INDEX(ThreatScore,MATCH(BK52,Rank,0)))))))</f>
        <v>0</v>
      </c>
      <c r="BL53" s="44">
        <f>IF(BF8="-",0,IF(BF8="",0,(IF(BL8=0,0,IF(BL52="-",0,INDEX(ThreatScore,MATCH(BL52,Rank,0)))))))</f>
        <v>0</v>
      </c>
      <c r="BM53" s="44">
        <f>IF(BF8="-",0,IF(BF8="",0,(IF(BM8=0,0,IF(BM52="-",0,INDEX(ThreatScore,MATCH(BM52,Rank,0)))))))</f>
        <v>0</v>
      </c>
      <c r="BN53" s="44">
        <f>IF(BF8="-",0,IF(BF8="",0,(IF(BN8=0,0,IF(BN52="-",0,INDEX(ThreatScore,MATCH(BN52,Rank,0)))))))</f>
        <v>0</v>
      </c>
      <c r="BO53" s="44">
        <f>IF(BF8="-",0,IF(BF8="",0,(IF(BO8=0,0,IF(BO52="-",0,INDEX(ThreatScore,MATCH(BO52,Rank,0)))))))</f>
        <v>0</v>
      </c>
      <c r="BP53" s="44">
        <f>IF(BF8="-",0,IF(BF8="",0,(IF(BP8=0,0,IF(BP52="-",0,INDEX(ThreatScore,MATCH(BP52,Rank,0)))))))</f>
        <v>0</v>
      </c>
      <c r="BQ53" s="44">
        <f>IF(BF8="-",0,IF(BF8="",0,(IF(BQ8=0,0,IF(BQ52="-",0,INDEX(ThreatScore,MATCH(BQ52,Rank,0)))))))</f>
        <v>0</v>
      </c>
      <c r="BR53" s="44">
        <f>IF(BF8="-",0,IF(BF8="",0,(IF(BR8=0,0,IF(BR52="-",0,INDEX(ThreatScore,MATCH(BR52,Rank,0)))))))</f>
        <v>0</v>
      </c>
      <c r="BS53" s="44">
        <f>IF(BF8="-",0,IF(BF8="",0,(IF(BS8=0,0,IF(BS52="-",0,INDEX(ThreatScore,MATCH(BS52,Rank,0)))))))</f>
        <v>0</v>
      </c>
      <c r="BT53" s="44">
        <f>IF(BF8="-",0,IF(BF8="",0,(IF(BT8=0,0,IF(BT52="-",0,INDEX(ThreatScore,MATCH(BT52,Rank,0)))))))</f>
        <v>0</v>
      </c>
      <c r="BU53" s="105">
        <f>IF(BF8="-",0,IF(BF8="",0,(IF(BU8=0,0,IF(BU52="-",0,INDEX(ThreatScore,MATCH(BU52,Rank,0)))))))</f>
        <v>0</v>
      </c>
      <c r="BX53" s="88"/>
      <c r="BY53" s="44">
        <f>IF(BX8="-",0,IF(BX8="",0,(IF(BY8=0,0,IF(BY52="-",0,INDEX(ThreatScore,MATCH(BY52,Rank,0)))))))</f>
        <v>0</v>
      </c>
      <c r="BZ53" s="44">
        <f>IF(BX8="-",0,IF(BX8="",0,(IF(BZ8=0,0,IF(BZ52="-",0,INDEX(ThreatScore,MATCH(BZ52,Rank,0)))))))</f>
        <v>0</v>
      </c>
      <c r="CA53" s="44">
        <f>IF(BX8="-",0,IF(BX8="",0,(IF(CA8=0,0,IF(CA52="-",0,INDEX(ThreatScore,MATCH(CA52,Rank,0)))))))</f>
        <v>0</v>
      </c>
      <c r="CB53" s="44">
        <f>IF(BX8="-",0,IF(BX8="",0,(IF(CB8=0,0,IF(CB52="-",0,INDEX(ThreatScore,MATCH(CB52,Rank,0)))))))</f>
        <v>0</v>
      </c>
      <c r="CC53" s="44">
        <f>IF(BX8="-",0,IF(BX8="",0,(IF(CC8=0,0,IF(CC52="-",0,INDEX(ThreatScore,MATCH(CC52,Rank,0)))))))</f>
        <v>0</v>
      </c>
      <c r="CD53" s="44">
        <f>IF(BX8="-",0,IF(BX8="",0,(IF(CD8=0,0,IF(CD52="-",0,INDEX(ThreatScore,MATCH(CD52,Rank,0)))))))</f>
        <v>0</v>
      </c>
      <c r="CE53" s="44">
        <f>IF(BX8="-",0,IF(BX8="",0,(IF(CE8=0,0,IF(CE52="-",0,INDEX(ThreatScore,MATCH(CE52,Rank,0)))))))</f>
        <v>0</v>
      </c>
      <c r="CF53" s="44">
        <f>IF(BX8="-",0,IF(BX8="",0,(IF(CF8=0,0,IF(CF52="-",0,INDEX(ThreatScore,MATCH(CF52,Rank,0)))))))</f>
        <v>0</v>
      </c>
      <c r="CG53" s="44">
        <f>IF(BX8="-",0,IF(BX8="",0,(IF(CG8=0,0,IF(CG52="-",0,INDEX(ThreatScore,MATCH(CG52,Rank,0)))))))</f>
        <v>0</v>
      </c>
      <c r="CH53" s="44">
        <f>IF(BX8="-",0,IF(BX8="",0,(IF(CH8=0,0,IF(CH52="-",0,INDEX(ThreatScore,MATCH(CH52,Rank,0)))))))</f>
        <v>0</v>
      </c>
      <c r="CI53" s="44">
        <f>IF(BX8="-",0,IF(BX8="",0,(IF(CI8=0,0,IF(CI52="-",0,INDEX(ThreatScore,MATCH(CI52,Rank,0)))))))</f>
        <v>0</v>
      </c>
      <c r="CJ53" s="44">
        <f>IF(BX8="-",0,IF(BX8="",0,(IF(CJ8=0,0,IF(CJ52="-",0,INDEX(ThreatScore,MATCH(CJ52,Rank,0)))))))</f>
        <v>0</v>
      </c>
      <c r="CK53" s="44">
        <f>IF(BX8="-",0,IF(BX8="",0,(IF(CK8=0,0,IF(CK52="-",0,INDEX(ThreatScore,MATCH(CK52,Rank,0)))))))</f>
        <v>0</v>
      </c>
      <c r="CL53" s="44">
        <f>IF(BX8="-",0,IF(BX8="",0,(IF(CL8=0,0,IF(CL52="-",0,INDEX(ThreatScore,MATCH(CL52,Rank,0)))))))</f>
        <v>0</v>
      </c>
      <c r="CM53" s="105">
        <f>IF(BX8="-",0,IF(BX8="",0,(IF(CM8=0,0,IF(CM52="-",0,INDEX(ThreatScore,MATCH(CM52,Rank,0)))))))</f>
        <v>0</v>
      </c>
      <c r="CP53" s="88"/>
      <c r="CQ53" s="44">
        <f>IF(CP8="-",0,IF(CP8="",0,(IF(CQ8=0,0,IF(CQ52="-",0,INDEX(ThreatScore,MATCH(CQ52,Rank,0)))))))</f>
        <v>0</v>
      </c>
      <c r="CR53" s="44">
        <f>IF(CP8="-",0,IF(CP8="",0,(IF(CR8=0,0,IF(CR52="-",0,INDEX(ThreatScore,MATCH(CR52,Rank,0)))))))</f>
        <v>0</v>
      </c>
      <c r="CS53" s="44">
        <f>IF(CP8="-",0,IF(CP8="",0,(IF(CS8=0,0,IF(CS52="-",0,INDEX(ThreatScore,MATCH(CS52,Rank,0)))))))</f>
        <v>0</v>
      </c>
      <c r="CT53" s="44">
        <f>IF(CP8="-",0,IF(CP8="",0,(IF(CT8=0,0,IF(CT52="-",0,INDEX(ThreatScore,MATCH(CT52,Rank,0)))))))</f>
        <v>0</v>
      </c>
      <c r="CU53" s="44">
        <f>IF(CP8="-",0,IF(CP8="",0,(IF(CU8=0,0,IF(CU52="-",0,INDEX(ThreatScore,MATCH(CU52,Rank,0)))))))</f>
        <v>0</v>
      </c>
      <c r="CV53" s="44">
        <f>IF(CP8="-",0,IF(CP8="",0,(IF(CV8=0,0,IF(CV52="-",0,INDEX(ThreatScore,MATCH(CV52,Rank,0)))))))</f>
        <v>0</v>
      </c>
      <c r="CW53" s="44">
        <f>IF(CP8="-",0,IF(CP8="",0,(IF(CW8=0,0,IF(CW52="-",0,INDEX(ThreatScore,MATCH(CW52,Rank,0)))))))</f>
        <v>0</v>
      </c>
      <c r="CX53" s="44">
        <f>IF(CP8="-",0,IF(CP8="",0,(IF(CX8=0,0,IF(CX52="-",0,INDEX(ThreatScore,MATCH(CX52,Rank,0)))))))</f>
        <v>0</v>
      </c>
      <c r="CY53" s="44">
        <f>IF(CP8="-",0,IF(CP8="",0,(IF(CY8=0,0,IF(CY52="-",0,INDEX(ThreatScore,MATCH(CY52,Rank,0)))))))</f>
        <v>0</v>
      </c>
      <c r="CZ53" s="44">
        <f>IF(CP8="-",0,IF(CP8="",0,(IF(CZ8=0,0,IF(CZ52="-",0,INDEX(ThreatScore,MATCH(CZ52,Rank,0)))))))</f>
        <v>0</v>
      </c>
      <c r="DA53" s="44">
        <f>IF(CP8="-",0,IF(CP8="",0,(IF(DA8=0,0,IF(DA52="-",0,INDEX(ThreatScore,MATCH(DA52,Rank,0)))))))</f>
        <v>0</v>
      </c>
      <c r="DB53" s="44">
        <f>IF(CP8="-",0,IF(CP8="",0,(IF(DB8=0,0,IF(DB52="-",0,INDEX(ThreatScore,MATCH(DB52,Rank,0)))))))</f>
        <v>0</v>
      </c>
      <c r="DC53" s="44">
        <f>IF(CP8="-",0,IF(CP8="",0,(IF(DC8=0,0,IF(DC52="-",0,INDEX(ThreatScore,MATCH(DC52,Rank,0)))))))</f>
        <v>0</v>
      </c>
      <c r="DD53" s="44">
        <f>IF(CP8="-",0,IF(CP8="",0,(IF(DD8=0,0,IF(DD52="-",0,INDEX(ThreatScore,MATCH(DD52,Rank,0)))))))</f>
        <v>0</v>
      </c>
      <c r="DE53" s="105">
        <f>IF(CP8="-",0,IF(CP8="",0,(IF(DE8=0,0,IF(DE52="-",0,INDEX(ThreatScore,MATCH(DE52,Rank,0)))))))</f>
        <v>0</v>
      </c>
      <c r="DH53" s="88"/>
      <c r="DI53" s="44">
        <f>IF(DH8="-",0,IF(DH8="",0,(IF(DI8=0,0,IF(DI52="-",0,INDEX(ThreatScore,MATCH(DI52,Rank,0)))))))</f>
        <v>0</v>
      </c>
      <c r="DJ53" s="44">
        <f>IF(DH8="-",0,IF(DH8="",0,(IF(DJ8=0,0,IF(DJ52="-",0,INDEX(ThreatScore,MATCH(DJ52,Rank,0)))))))</f>
        <v>0</v>
      </c>
      <c r="DK53" s="44">
        <f>IF(DH8="-",0,IF(DH8="",0,(IF(DK8=0,0,IF(DK52="-",0,INDEX(ThreatScore,MATCH(DK52,Rank,0)))))))</f>
        <v>0</v>
      </c>
      <c r="DL53" s="44">
        <f>IF(DH8="-",0,IF(DH8="",0,(IF(DL8=0,0,IF(DL52="-",0,INDEX(ThreatScore,MATCH(DL52,Rank,0)))))))</f>
        <v>0</v>
      </c>
      <c r="DM53" s="44">
        <f>IF(DH8="-",0,IF(DH8="",0,(IF(DM8=0,0,IF(DM52="-",0,INDEX(ThreatScore,MATCH(DM52,Rank,0)))))))</f>
        <v>0</v>
      </c>
      <c r="DN53" s="44">
        <f>IF(DH8="-",0,IF(DH8="",0,(IF(DN8=0,0,IF(DN52="-",0,INDEX(ThreatScore,MATCH(DN52,Rank,0)))))))</f>
        <v>0</v>
      </c>
      <c r="DO53" s="44">
        <f>IF(DH8="-",0,IF(DH8="",0,(IF(DO8=0,0,IF(DO52="-",0,INDEX(ThreatScore,MATCH(DO52,Rank,0)))))))</f>
        <v>0</v>
      </c>
      <c r="DP53" s="44">
        <f>IF(DH8="-",0,IF(DH8="",0,(IF(DP8=0,0,IF(DP52="-",0,INDEX(ThreatScore,MATCH(DP52,Rank,0)))))))</f>
        <v>0</v>
      </c>
      <c r="DQ53" s="44">
        <f>IF(DH8="-",0,IF(DH8="",0,(IF(DQ8=0,0,IF(DQ52="-",0,INDEX(ThreatScore,MATCH(DQ52,Rank,0)))))))</f>
        <v>0</v>
      </c>
      <c r="DR53" s="44">
        <f>IF(DH8="-",0,IF(DH8="",0,(IF(DR8=0,0,IF(DR52="-",0,INDEX(ThreatScore,MATCH(DR52,Rank,0)))))))</f>
        <v>0</v>
      </c>
      <c r="DS53" s="44">
        <f>IF(DH8="-",0,IF(DH8="",0,(IF(DS8=0,0,IF(DS52="-",0,INDEX(ThreatScore,MATCH(DS52,Rank,0)))))))</f>
        <v>0</v>
      </c>
      <c r="DT53" s="44">
        <f>IF(DH8="-",0,IF(DH8="",0,(IF(DT8=0,0,IF(DT52="-",0,INDEX(ThreatScore,MATCH(DT52,Rank,0)))))))</f>
        <v>0</v>
      </c>
      <c r="DU53" s="44">
        <f>IF(DH8="-",0,IF(DH8="",0,(IF(DU8=0,0,IF(DU52="-",0,INDEX(ThreatScore,MATCH(DU52,Rank,0)))))))</f>
        <v>0</v>
      </c>
      <c r="DV53" s="44">
        <f>IF(DH8="-",0,IF(DH8="",0,(IF(DV8=0,0,IF(DV52="-",0,INDEX(ThreatScore,MATCH(DV52,Rank,0)))))))</f>
        <v>0</v>
      </c>
      <c r="DW53" s="105">
        <f>IF(DH8="-",0,IF(DH8="",0,(IF(DW8=0,0,IF(DW52="-",0,INDEX(ThreatScore,MATCH(DW52,Rank,0)))))))</f>
        <v>0</v>
      </c>
      <c r="DZ53" s="88"/>
      <c r="EA53" s="44">
        <f>IF(DZ8="-",0,IF(DZ8="",0,(IF(EA8=0,0,IF(EA52="-",0,INDEX(ThreatScore,MATCH(EA52,Rank,0)))))))</f>
        <v>0</v>
      </c>
      <c r="EB53" s="44">
        <f>IF(DZ8="-",0,IF(DZ8="",0,(IF(EB8=0,0,IF(EB52="-",0,INDEX(ThreatScore,MATCH(EB52,Rank,0)))))))</f>
        <v>0</v>
      </c>
      <c r="EC53" s="44">
        <f>IF(DZ8="-",0,IF(DZ8="",0,(IF(EC8=0,0,IF(EC52="-",0,INDEX(ThreatScore,MATCH(EC52,Rank,0)))))))</f>
        <v>0</v>
      </c>
      <c r="ED53" s="44">
        <f>IF(DZ8="-",0,IF(DZ8="",0,(IF(ED8=0,0,IF(ED52="-",0,INDEX(ThreatScore,MATCH(ED52,Rank,0)))))))</f>
        <v>0</v>
      </c>
      <c r="EE53" s="44">
        <f>IF(DZ8="-",0,IF(DZ8="",0,(IF(EE8=0,0,IF(EE52="-",0,INDEX(ThreatScore,MATCH(EE52,Rank,0)))))))</f>
        <v>0</v>
      </c>
      <c r="EF53" s="44">
        <f>IF(DZ8="-",0,IF(DZ8="",0,(IF(EF8=0,0,IF(EF52="-",0,INDEX(ThreatScore,MATCH(EF52,Rank,0)))))))</f>
        <v>0</v>
      </c>
      <c r="EG53" s="44">
        <f>IF(DZ8="-",0,IF(DZ8="",0,(IF(EG8=0,0,IF(EG52="-",0,INDEX(ThreatScore,MATCH(EG52,Rank,0)))))))</f>
        <v>0</v>
      </c>
      <c r="EH53" s="44">
        <f>IF(DZ8="-",0,IF(DZ8="",0,(IF(EH8=0,0,IF(EH52="-",0,INDEX(ThreatScore,MATCH(EH52,Rank,0)))))))</f>
        <v>0</v>
      </c>
      <c r="EI53" s="44">
        <f>IF(DZ8="-",0,IF(DZ8="",0,(IF(EI8=0,0,IF(EI52="-",0,INDEX(ThreatScore,MATCH(EI52,Rank,0)))))))</f>
        <v>0</v>
      </c>
      <c r="EJ53" s="44">
        <f>IF(DZ8="-",0,IF(DZ8="",0,(IF(EJ8=0,0,IF(EJ52="-",0,INDEX(ThreatScore,MATCH(EJ52,Rank,0)))))))</f>
        <v>0</v>
      </c>
      <c r="EK53" s="44">
        <f>IF(DZ8="-",0,IF(DZ8="",0,(IF(EK8=0,0,IF(EK52="-",0,INDEX(ThreatScore,MATCH(EK52,Rank,0)))))))</f>
        <v>0</v>
      </c>
      <c r="EL53" s="44">
        <f>IF(DZ8="-",0,IF(DZ8="",0,(IF(EL8=0,0,IF(EL52="-",0,INDEX(ThreatScore,MATCH(EL52,Rank,0)))))))</f>
        <v>0</v>
      </c>
      <c r="EM53" s="44">
        <f>IF(DZ8="-",0,IF(DZ8="",0,(IF(EM8=0,0,IF(EM52="-",0,INDEX(ThreatScore,MATCH(EM52,Rank,0)))))))</f>
        <v>0</v>
      </c>
      <c r="EN53" s="44">
        <f>IF(DZ8="-",0,IF(DZ8="",0,(IF(EN8=0,0,IF(EN52="-",0,INDEX(ThreatScore,MATCH(EN52,Rank,0)))))))</f>
        <v>0</v>
      </c>
      <c r="EO53" s="105">
        <f>IF(DZ8="-",0,IF(DZ8="",0,(IF(EO8=0,0,IF(EO52="-",0,INDEX(ThreatScore,MATCH(EO52,Rank,0)))))))</f>
        <v>0</v>
      </c>
      <c r="ER53" s="88"/>
      <c r="ES53" s="44">
        <f>IF(ER8="-",0,IF(ER8="",0,(IF(ES8=0,0,IF(ES52="-",0,INDEX(ThreatScore,MATCH(ES52,Rank,0)))))))</f>
        <v>0</v>
      </c>
      <c r="ET53" s="44">
        <f>IF(ER8="-",0,IF(ER8="",0,(IF(ET8=0,0,IF(ET52="-",0,INDEX(ThreatScore,MATCH(ET52,Rank,0)))))))</f>
        <v>0</v>
      </c>
      <c r="EU53" s="44">
        <f>IF(ER8="-",0,IF(ER8="",0,(IF(EU8=0,0,IF(EU52="-",0,INDEX(ThreatScore,MATCH(EU52,Rank,0)))))))</f>
        <v>0</v>
      </c>
      <c r="EV53" s="44">
        <f>IF(ER8="-",0,IF(ER8="",0,(IF(EV8=0,0,IF(EV52="-",0,INDEX(ThreatScore,MATCH(EV52,Rank,0)))))))</f>
        <v>0</v>
      </c>
      <c r="EW53" s="44">
        <f>IF(ER8="-",0,IF(ER8="",0,(IF(EW8=0,0,IF(EW52="-",0,INDEX(ThreatScore,MATCH(EW52,Rank,0)))))))</f>
        <v>0</v>
      </c>
      <c r="EX53" s="44">
        <f>IF(ER8="-",0,IF(ER8="",0,(IF(EX8=0,0,IF(EX52="-",0,INDEX(ThreatScore,MATCH(EX52,Rank,0)))))))</f>
        <v>0</v>
      </c>
      <c r="EY53" s="44">
        <f>IF(ER8="-",0,IF(ER8="",0,(IF(EY8=0,0,IF(EY52="-",0,INDEX(ThreatScore,MATCH(EY52,Rank,0)))))))</f>
        <v>0</v>
      </c>
      <c r="EZ53" s="44">
        <f>IF(ER8="-",0,IF(ER8="",0,(IF(EZ8=0,0,IF(EZ52="-",0,INDEX(ThreatScore,MATCH(EZ52,Rank,0)))))))</f>
        <v>0</v>
      </c>
      <c r="FA53" s="44">
        <f>IF(ER8="-",0,IF(ER8="",0,(IF(FA8=0,0,IF(FA52="-",0,INDEX(ThreatScore,MATCH(FA52,Rank,0)))))))</f>
        <v>0</v>
      </c>
      <c r="FB53" s="44">
        <f>IF(ER8="-",0,IF(ER8="",0,(IF(FB8=0,0,IF(FB52="-",0,INDEX(ThreatScore,MATCH(FB52,Rank,0)))))))</f>
        <v>0</v>
      </c>
      <c r="FC53" s="44">
        <f>IF(ER8="-",0,IF(ER8="",0,(IF(FC8=0,0,IF(FC52="-",0,INDEX(ThreatScore,MATCH(FC52,Rank,0)))))))</f>
        <v>0</v>
      </c>
      <c r="FD53" s="44">
        <f>IF(ER8="-",0,IF(ER8="",0,(IF(FD8=0,0,IF(FD52="-",0,INDEX(ThreatScore,MATCH(FD52,Rank,0)))))))</f>
        <v>0</v>
      </c>
      <c r="FE53" s="44">
        <f>IF(ER8="-",0,IF(ER8="",0,(IF(FE8=0,0,IF(FE52="-",0,INDEX(ThreatScore,MATCH(FE52,Rank,0)))))))</f>
        <v>0</v>
      </c>
      <c r="FF53" s="44">
        <f>IF(ER8="-",0,IF(ER8="",0,(IF(FF8=0,0,IF(FF52="-",0,INDEX(ThreatScore,MATCH(FF52,Rank,0)))))))</f>
        <v>0</v>
      </c>
      <c r="FG53" s="105">
        <f>IF(ER8="-",0,IF(ER8="",0,(IF(FG8=0,0,IF(FG52="-",0,INDEX(ThreatScore,MATCH(FG52,Rank,0)))))))</f>
        <v>0</v>
      </c>
      <c r="FJ53" s="88"/>
      <c r="FK53" s="44">
        <f>IF(FJ8="-",0,IF(FJ8="",0,(IF(FK8=0,0,IF(FK52="-",0,INDEX(ThreatScore,MATCH(FK52,Rank,0)))))))</f>
        <v>0</v>
      </c>
      <c r="FL53" s="44">
        <f>IF(FJ8="-",0,IF(FJ8="",0,(IF(FL8=0,0,IF(FL52="-",0,INDEX(ThreatScore,MATCH(FL52,Rank,0)))))))</f>
        <v>0</v>
      </c>
      <c r="FM53" s="44">
        <f>IF(FJ8="-",0,IF(FJ8="",0,(IF(FM8=0,0,IF(FM52="-",0,INDEX(ThreatScore,MATCH(FM52,Rank,0)))))))</f>
        <v>0</v>
      </c>
      <c r="FN53" s="44">
        <f>IF(FJ8="-",0,IF(FJ8="",0,(IF(FN8=0,0,IF(FN52="-",0,INDEX(ThreatScore,MATCH(FN52,Rank,0)))))))</f>
        <v>0</v>
      </c>
      <c r="FO53" s="44">
        <f>IF(FJ8="-",0,IF(FJ8="",0,(IF(FO8=0,0,IF(FO52="-",0,INDEX(ThreatScore,MATCH(FO52,Rank,0)))))))</f>
        <v>0</v>
      </c>
      <c r="FP53" s="44">
        <f>IF(FJ8="-",0,IF(FJ8="",0,(IF(FP8=0,0,IF(FP52="-",0,INDEX(ThreatScore,MATCH(FP52,Rank,0)))))))</f>
        <v>0</v>
      </c>
      <c r="FQ53" s="44">
        <f>IF(FJ8="-",0,IF(FJ8="",0,(IF(FQ8=0,0,IF(FQ52="-",0,INDEX(ThreatScore,MATCH(FQ52,Rank,0)))))))</f>
        <v>0</v>
      </c>
      <c r="FR53" s="44">
        <f>IF(FJ8="-",0,IF(FJ8="",0,(IF(FR8=0,0,IF(FR52="-",0,INDEX(ThreatScore,MATCH(FR52,Rank,0)))))))</f>
        <v>0</v>
      </c>
      <c r="FS53" s="44">
        <f>IF(FJ8="-",0,IF(FJ8="",0,(IF(FS8=0,0,IF(FS52="-",0,INDEX(ThreatScore,MATCH(FS52,Rank,0)))))))</f>
        <v>0</v>
      </c>
      <c r="FT53" s="44">
        <f>IF(FJ8="-",0,IF(FJ8="",0,(IF(FT8=0,0,IF(FT52="-",0,INDEX(ThreatScore,MATCH(FT52,Rank,0)))))))</f>
        <v>0</v>
      </c>
      <c r="FU53" s="44">
        <f>IF(FJ8="-",0,IF(FJ8="",0,(IF(FU8=0,0,IF(FU52="-",0,INDEX(ThreatScore,MATCH(FU52,Rank,0)))))))</f>
        <v>0</v>
      </c>
      <c r="FV53" s="44">
        <f>IF(FJ8="-",0,IF(FJ8="",0,(IF(FV8=0,0,IF(FV52="-",0,INDEX(ThreatScore,MATCH(FV52,Rank,0)))))))</f>
        <v>0</v>
      </c>
      <c r="FW53" s="44">
        <f>IF(FJ8="-",0,IF(FJ8="",0,(IF(FW8=0,0,IF(FW52="-",0,INDEX(ThreatScore,MATCH(FW52,Rank,0)))))))</f>
        <v>0</v>
      </c>
      <c r="FX53" s="44">
        <f>IF(FJ8="-",0,IF(FJ8="",0,(IF(FX8=0,0,IF(FX52="-",0,INDEX(ThreatScore,MATCH(FX52,Rank,0)))))))</f>
        <v>0</v>
      </c>
      <c r="FY53" s="105">
        <f>IF(FJ8="-",0,IF(FJ8="",0,(IF(FY8=0,0,IF(FY52="-",0,INDEX(ThreatScore,MATCH(FY52,Rank,0)))))))</f>
        <v>0</v>
      </c>
      <c r="GB53" s="88"/>
      <c r="GC53" s="44">
        <f>IF(GB8="-",0,IF(GB8="",0,(IF(GC8=0,0,IF(GC52="-",0,INDEX(ThreatScore,MATCH(GC52,Rank,0)))))))</f>
        <v>0</v>
      </c>
      <c r="GD53" s="44">
        <f>IF(GB8="-",0,IF(GB8="",0,(IF(GD8=0,0,IF(GD52="-",0,INDEX(ThreatScore,MATCH(GD52,Rank,0)))))))</f>
        <v>0</v>
      </c>
      <c r="GE53" s="44">
        <f>IF(GB8="-",0,IF(GB8="",0,(IF(GE8=0,0,IF(GE52="-",0,INDEX(ThreatScore,MATCH(GE52,Rank,0)))))))</f>
        <v>0</v>
      </c>
      <c r="GF53" s="44">
        <f>IF(GB8="-",0,IF(GB8="",0,(IF(GF8=0,0,IF(GF52="-",0,INDEX(ThreatScore,MATCH(GF52,Rank,0)))))))</f>
        <v>0</v>
      </c>
      <c r="GG53" s="44">
        <f>IF(GB8="-",0,IF(GB8="",0,(IF(GG8=0,0,IF(GG52="-",0,INDEX(ThreatScore,MATCH(GG52,Rank,0)))))))</f>
        <v>0</v>
      </c>
      <c r="GH53" s="44">
        <f>IF(GB8="-",0,IF(GB8="",0,(IF(GH8=0,0,IF(GH52="-",0,INDEX(ThreatScore,MATCH(GH52,Rank,0)))))))</f>
        <v>0</v>
      </c>
      <c r="GI53" s="44">
        <f>IF(GB8="-",0,IF(GB8="",0,(IF(GI8=0,0,IF(GI52="-",0,INDEX(ThreatScore,MATCH(GI52,Rank,0)))))))</f>
        <v>0</v>
      </c>
      <c r="GJ53" s="44">
        <f>IF(GB8="-",0,IF(GB8="",0,(IF(GJ8=0,0,IF(GJ52="-",0,INDEX(ThreatScore,MATCH(GJ52,Rank,0)))))))</f>
        <v>0</v>
      </c>
      <c r="GK53" s="44">
        <f>IF(GB8="-",0,IF(GB8="",0,(IF(GK8=0,0,IF(GK52="-",0,INDEX(ThreatScore,MATCH(GK52,Rank,0)))))))</f>
        <v>0</v>
      </c>
      <c r="GL53" s="44">
        <f>IF(GB8="-",0,IF(GB8="",0,(IF(GL8=0,0,IF(GL52="-",0,INDEX(ThreatScore,MATCH(GL52,Rank,0)))))))</f>
        <v>0</v>
      </c>
      <c r="GM53" s="44">
        <f>IF(GB8="-",0,IF(GB8="",0,(IF(GM8=0,0,IF(GM52="-",0,INDEX(ThreatScore,MATCH(GM52,Rank,0)))))))</f>
        <v>0</v>
      </c>
      <c r="GN53" s="44">
        <f>IF(GB8="-",0,IF(GB8="",0,(IF(GN8=0,0,IF(GN52="-",0,INDEX(ThreatScore,MATCH(GN52,Rank,0)))))))</f>
        <v>0</v>
      </c>
      <c r="GO53" s="44">
        <f>IF(GB8="-",0,IF(GB8="",0,(IF(GO8=0,0,IF(GO52="-",0,INDEX(ThreatScore,MATCH(GO52,Rank,0)))))))</f>
        <v>0</v>
      </c>
      <c r="GP53" s="44">
        <f>IF(GB8="-",0,IF(GB8="",0,(IF(GP8=0,0,IF(GP52="-",0,INDEX(ThreatScore,MATCH(GP52,Rank,0)))))))</f>
        <v>0</v>
      </c>
      <c r="GQ53" s="105">
        <f>IF(GB8="-",0,IF(GB8="",0,(IF(GQ8=0,0,IF(GQ52="-",0,INDEX(ThreatScore,MATCH(GQ52,Rank,0)))))))</f>
        <v>0</v>
      </c>
      <c r="GT53" s="88"/>
      <c r="GU53" s="44">
        <f>IF(GT8="-",0,IF(GT8="",0,(IF(GU8=0,0,IF(GU52="-",0,INDEX(ThreatScore,MATCH(GU52,Rank,0)))))))</f>
        <v>0</v>
      </c>
      <c r="GV53" s="44">
        <f>IF(GT8="-",0,IF(GT8="",0,(IF(GV8=0,0,IF(GV52="-",0,INDEX(ThreatScore,MATCH(GV52,Rank,0)))))))</f>
        <v>0</v>
      </c>
      <c r="GW53" s="44">
        <f>IF(GT8="-",0,IF(GT8="",0,(IF(GW8=0,0,IF(GW52="-",0,INDEX(ThreatScore,MATCH(GW52,Rank,0)))))))</f>
        <v>0</v>
      </c>
      <c r="GX53" s="44">
        <f>IF(GT8="-",0,IF(GT8="",0,(IF(GX8=0,0,IF(GX52="-",0,INDEX(ThreatScore,MATCH(GX52,Rank,0)))))))</f>
        <v>0</v>
      </c>
      <c r="GY53" s="44">
        <f>IF(GT8="-",0,IF(GT8="",0,(IF(GY8=0,0,IF(GY52="-",0,INDEX(ThreatScore,MATCH(GY52,Rank,0)))))))</f>
        <v>0</v>
      </c>
      <c r="GZ53" s="44">
        <f>IF(GT8="-",0,IF(GT8="",0,(IF(GZ8=0,0,IF(GZ52="-",0,INDEX(ThreatScore,MATCH(GZ52,Rank,0)))))))</f>
        <v>0</v>
      </c>
      <c r="HA53" s="44">
        <f>IF(GT8="-",0,IF(GT8="",0,(IF(HA8=0,0,IF(HA52="-",0,INDEX(ThreatScore,MATCH(HA52,Rank,0)))))))</f>
        <v>0</v>
      </c>
      <c r="HB53" s="44">
        <f>IF(GT8="-",0,IF(GT8="",0,(IF(HB8=0,0,IF(HB52="-",0,INDEX(ThreatScore,MATCH(HB52,Rank,0)))))))</f>
        <v>0</v>
      </c>
      <c r="HC53" s="44">
        <f>IF(GT8="-",0,IF(GT8="",0,(IF(HC8=0,0,IF(HC52="-",0,INDEX(ThreatScore,MATCH(HC52,Rank,0)))))))</f>
        <v>0</v>
      </c>
      <c r="HD53" s="44">
        <f>IF(GT8="-",0,IF(GT8="",0,(IF(HD8=0,0,IF(HD52="-",0,INDEX(ThreatScore,MATCH(HD52,Rank,0)))))))</f>
        <v>0</v>
      </c>
      <c r="HE53" s="44">
        <f>IF(GT8="-",0,IF(GT8="",0,(IF(HE8=0,0,IF(HE52="-",0,INDEX(ThreatScore,MATCH(HE52,Rank,0)))))))</f>
        <v>0</v>
      </c>
      <c r="HF53" s="44">
        <f>IF(GT8="-",0,IF(GT8="",0,(IF(HF8=0,0,IF(HF52="-",0,INDEX(ThreatScore,MATCH(HF52,Rank,0)))))))</f>
        <v>0</v>
      </c>
      <c r="HG53" s="44">
        <f>IF(GT8="-",0,IF(GT8="",0,(IF(HG8=0,0,IF(HG52="-",0,INDEX(ThreatScore,MATCH(HG52,Rank,0)))))))</f>
        <v>0</v>
      </c>
      <c r="HH53" s="44">
        <f>IF(GT8="-",0,IF(GT8="",0,(IF(HH8=0,0,IF(HH52="-",0,INDEX(ThreatScore,MATCH(HH52,Rank,0)))))))</f>
        <v>0</v>
      </c>
      <c r="HI53" s="105">
        <f>IF(GT8="-",0,IF(GT8="",0,(IF(HI8=0,0,IF(HI52="-",0,INDEX(ThreatScore,MATCH(HI52,Rank,0)))))))</f>
        <v>0</v>
      </c>
      <c r="KS53" s="153"/>
    </row>
    <row r="54" spans="1:305" s="53" customFormat="1" hidden="1" x14ac:dyDescent="0.25">
      <c r="A54" s="55" t="str">
        <f>A9</f>
        <v/>
      </c>
      <c r="D54" s="89"/>
      <c r="S54" s="106"/>
      <c r="V54" s="89"/>
      <c r="AK54" s="106"/>
      <c r="AN54" s="89"/>
      <c r="BC54" s="106"/>
      <c r="BF54" s="89"/>
      <c r="BU54" s="106"/>
      <c r="BX54" s="89"/>
      <c r="CM54" s="106"/>
      <c r="CP54" s="89"/>
      <c r="DE54" s="106"/>
      <c r="DH54" s="89"/>
      <c r="DW54" s="106"/>
      <c r="DZ54" s="89"/>
      <c r="EO54" s="106"/>
      <c r="ER54" s="89"/>
      <c r="FG54" s="106"/>
      <c r="FJ54" s="89"/>
      <c r="FY54" s="106"/>
      <c r="GB54" s="89"/>
      <c r="GQ54" s="106"/>
      <c r="GT54" s="89"/>
      <c r="HI54" s="106"/>
      <c r="KS54" s="154"/>
    </row>
    <row r="55" spans="1:305" s="14" customFormat="1" hidden="1" x14ac:dyDescent="0.25">
      <c r="A55" s="49" t="s">
        <v>46</v>
      </c>
      <c r="B55">
        <f>IF(B9="Poor",Scoring!$B$9,IF(B9="Fair -",Scoring!$B$8,IF(B9="Fair",Scoring!$B$7,IF(B9="Good -",Scoring!$B$6,IF(B9="Good",Scoring!$B$5,IF(B9="Very Good",Scoring!$B$4,IF(B9="",0)))))))</f>
        <v>0</v>
      </c>
      <c r="C55">
        <f>IF(C9="Poor",Scoring!$B$9,IF(C9="Fair -",Scoring!$B$8,IF(C9="Fair",Scoring!$B$7,IF(C9="Good -",Scoring!$B$6,IF(C9="Good",Scoring!$B$5,IF(C9="Very Good",Scoring!$B$4,IF(C9="",0)))))))</f>
        <v>0</v>
      </c>
      <c r="D55" s="88"/>
      <c r="S55" s="103"/>
      <c r="T55">
        <f>IF(T9="Poor",Scoring!$B$9,IF(T9="Fair -",Scoring!$B$8,IF(T9="Fair",Scoring!$B$7,IF(T9="Good -",Scoring!$B$6,IF(T9="Good",Scoring!$B$5,IF(T9="Very Good",Scoring!$B$4,IF(T9="",0)))))))</f>
        <v>0</v>
      </c>
      <c r="U55">
        <f>IF(U9="Poor",Scoring!$B$9,IF(U9="Fair -",Scoring!$B$8,IF(U9="Fair",Scoring!$B$7,IF(U9="Good -",Scoring!$B$6,IF(U9="Good",Scoring!$B$5,IF(U9="Very Good",Scoring!$B$4,IF(U9="",0)))))))</f>
        <v>0</v>
      </c>
      <c r="V55" s="88"/>
      <c r="AK55" s="103"/>
      <c r="AL55">
        <f>IF(AL9="Poor",Scoring!$B$9,IF(AL9="Fair -",Scoring!$B$8,IF(AL9="Fair",Scoring!$B$7,IF(AL9="Good -",Scoring!$B$6,IF(AL9="Good",Scoring!$B$5,IF(AL9="Very Good",Scoring!$B$4,IF(AL9="",0)))))))</f>
        <v>0</v>
      </c>
      <c r="AM55">
        <f>IF(AM9="Poor",Scoring!$B$9,IF(AM9="Fair -",Scoring!$B$8,IF(AM9="Fair",Scoring!$B$7,IF(AM9="Good -",Scoring!$B$6,IF(AM9="Good",Scoring!$B$5,IF(AM9="Very Good",Scoring!$B$4,IF(AM9="",0)))))))</f>
        <v>0</v>
      </c>
      <c r="AN55" s="88"/>
      <c r="BC55" s="103"/>
      <c r="BD55">
        <f>IF(BD9="Poor",Scoring!$B$9,IF(BD9="Fair -",Scoring!$B$8,IF(BD9="Fair",Scoring!$B$7,IF(BD9="Good -",Scoring!$B$6,IF(BD9="Good",Scoring!$B$5,IF(BD9="Very Good",Scoring!$B$4,IF(BD9="",0)))))))</f>
        <v>0</v>
      </c>
      <c r="BE55">
        <f>IF(BE9="Poor",Scoring!$B$9,IF(BE9="Fair -",Scoring!$B$8,IF(BE9="Fair",Scoring!$B$7,IF(BE9="Good -",Scoring!$B$6,IF(BE9="Good",Scoring!$B$5,IF(BE9="Very Good",Scoring!$B$4,IF(BE9="",0)))))))</f>
        <v>0</v>
      </c>
      <c r="BF55" s="88"/>
      <c r="BU55" s="103"/>
      <c r="BV55">
        <f>IF(BV9="Poor",Scoring!$B$9,IF(BV9="Fair -",Scoring!$B$8,IF(BV9="Fair",Scoring!$B$7,IF(BV9="Good -",Scoring!$B$6,IF(BV9="Good",Scoring!$B$5,IF(BV9="Very Good",Scoring!$B$4,IF(BV9="",0)))))))</f>
        <v>0</v>
      </c>
      <c r="BW55">
        <f>IF(BW9="Poor",Scoring!$B$9,IF(BW9="Fair -",Scoring!$B$8,IF(BW9="Fair",Scoring!$B$7,IF(BW9="Good -",Scoring!$B$6,IF(BW9="Good",Scoring!$B$5,IF(BW9="Very Good",Scoring!$B$4,IF(BW9="",0)))))))</f>
        <v>0</v>
      </c>
      <c r="BX55" s="88"/>
      <c r="CM55" s="103"/>
      <c r="CN55">
        <f>IF(CN9="Poor",Scoring!$B$9,IF(CN9="Fair -",Scoring!$B$8,IF(CN9="Fair",Scoring!$B$7,IF(CN9="Good -",Scoring!$B$6,IF(CN9="Good",Scoring!$B$5,IF(CN9="Very Good",Scoring!$B$4,IF(CN9="",0)))))))</f>
        <v>0</v>
      </c>
      <c r="CO55">
        <f>IF(CO9="Poor",Scoring!$B$9,IF(CO9="Fair -",Scoring!$B$8,IF(CO9="Fair",Scoring!$B$7,IF(CO9="Good -",Scoring!$B$6,IF(CO9="Good",Scoring!$B$5,IF(CO9="Very Good",Scoring!$B$4,IF(CO9="",0)))))))</f>
        <v>0</v>
      </c>
      <c r="CP55" s="88"/>
      <c r="DE55" s="103"/>
      <c r="DF55">
        <f>IF(DF9="Poor",Scoring!$B$9,IF(DF9="Fair -",Scoring!$B$8,IF(DF9="Fair",Scoring!$B$7,IF(DF9="Good -",Scoring!$B$6,IF(DF9="Good",Scoring!$B$5,IF(DF9="Very Good",Scoring!$B$4,IF(DF9="",0)))))))</f>
        <v>0</v>
      </c>
      <c r="DG55">
        <f>IF(DG9="Poor",Scoring!$B$9,IF(DG9="Fair -",Scoring!$B$8,IF(DG9="Fair",Scoring!$B$7,IF(DG9="Good -",Scoring!$B$6,IF(DG9="Good",Scoring!$B$5,IF(DG9="Very Good",Scoring!$B$4,IF(DG9="",0)))))))</f>
        <v>0</v>
      </c>
      <c r="DH55" s="88"/>
      <c r="DW55" s="103"/>
      <c r="DX55">
        <f>IF(DX9="Poor",Scoring!$B$9,IF(DX9="Fair -",Scoring!$B$8,IF(DX9="Fair",Scoring!$B$7,IF(DX9="Good -",Scoring!$B$6,IF(DX9="Good",Scoring!$B$5,IF(DX9="Very Good",Scoring!$B$4,IF(DX9="",0)))))))</f>
        <v>0</v>
      </c>
      <c r="DY55">
        <f>IF(DY9="Poor",Scoring!$B$9,IF(DY9="Fair -",Scoring!$B$8,IF(DY9="Fair",Scoring!$B$7,IF(DY9="Good -",Scoring!$B$6,IF(DY9="Good",Scoring!$B$5,IF(DY9="Very Good",Scoring!$B$4,IF(DY9="",0)))))))</f>
        <v>0</v>
      </c>
      <c r="DZ55" s="88"/>
      <c r="EO55" s="103"/>
      <c r="EP55">
        <f>IF(EP9="Poor",Scoring!$B$9,IF(EP9="Fair -",Scoring!$B$8,IF(EP9="Fair",Scoring!$B$7,IF(EP9="Good -",Scoring!$B$6,IF(EP9="Good",Scoring!$B$5,IF(EP9="Very Good",Scoring!$B$4,IF(EP9="",0)))))))</f>
        <v>0</v>
      </c>
      <c r="EQ55">
        <f>IF(EQ9="Poor",Scoring!$B$9,IF(EQ9="Fair -",Scoring!$B$8,IF(EQ9="Fair",Scoring!$B$7,IF(EQ9="Good -",Scoring!$B$6,IF(EQ9="Good",Scoring!$B$5,IF(EQ9="Very Good",Scoring!$B$4,IF(EQ9="",0)))))))</f>
        <v>0</v>
      </c>
      <c r="ER55" s="88"/>
      <c r="FG55" s="103"/>
      <c r="FH55">
        <f>IF(FH9="Poor",Scoring!$B$9,IF(FH9="Fair -",Scoring!$B$8,IF(FH9="Fair",Scoring!$B$7,IF(FH9="Good -",Scoring!$B$6,IF(FH9="Good",Scoring!$B$5,IF(FH9="Very Good",Scoring!$B$4,IF(FH9="",0)))))))</f>
        <v>0</v>
      </c>
      <c r="FI55">
        <f>IF(FI9="Poor",Scoring!$B$9,IF(FI9="Fair -",Scoring!$B$8,IF(FI9="Fair",Scoring!$B$7,IF(FI9="Good -",Scoring!$B$6,IF(FI9="Good",Scoring!$B$5,IF(FI9="Very Good",Scoring!$B$4,IF(FI9="",0)))))))</f>
        <v>0</v>
      </c>
      <c r="FJ55" s="88"/>
      <c r="FY55" s="103"/>
      <c r="FZ55">
        <f>IF(FZ9="Poor",Scoring!$B$9,IF(FZ9="Fair -",Scoring!$B$8,IF(FZ9="Fair",Scoring!$B$7,IF(FZ9="Good -",Scoring!$B$6,IF(FZ9="Good",Scoring!$B$5,IF(FZ9="Very Good",Scoring!$B$4,IF(FZ9="",0)))))))</f>
        <v>0</v>
      </c>
      <c r="GA55">
        <f>IF(GA9="Poor",Scoring!$B$9,IF(GA9="Fair -",Scoring!$B$8,IF(GA9="Fair",Scoring!$B$7,IF(GA9="Good -",Scoring!$B$6,IF(GA9="Good",Scoring!$B$5,IF(GA9="Very Good",Scoring!$B$4,IF(GA9="",0)))))))</f>
        <v>0</v>
      </c>
      <c r="GB55" s="88"/>
      <c r="GQ55" s="103"/>
      <c r="GR55">
        <f>IF(GR9="Poor",Scoring!$B$9,IF(GR9="Fair -",Scoring!$B$8,IF(GR9="Fair",Scoring!$B$7,IF(GR9="Good -",Scoring!$B$6,IF(GR9="Good",Scoring!$B$5,IF(GR9="Very Good",Scoring!$B$4,IF(GR9="",0)))))))</f>
        <v>0</v>
      </c>
      <c r="GS55">
        <f>IF(GS9="Poor",Scoring!$B$9,IF(GS9="Fair -",Scoring!$B$8,IF(GS9="Fair",Scoring!$B$7,IF(GS9="Good -",Scoring!$B$6,IF(GS9="Good",Scoring!$B$5,IF(GS9="Very Good",Scoring!$B$4,IF(GS9="",0)))))))</f>
        <v>0</v>
      </c>
      <c r="GT55" s="88"/>
      <c r="HI55" s="103"/>
      <c r="KS55" s="153"/>
    </row>
    <row r="56" spans="1:305" s="14" customFormat="1" hidden="1" x14ac:dyDescent="0.25">
      <c r="A56" s="13" t="s">
        <v>26</v>
      </c>
      <c r="B56" s="13">
        <f>IF(B9="Poor",Scoring!$C$9,IF(B9="Fair -",Scoring!$C$8,IF(B9="Fair",Scoring!$C$7,IF(B9="Good -",Scoring!$C$6,IF(B9="Good",Scoring!$C$5,IF(B9="Very Good",Scoring!$C$4,IF(B9="",0)))))))</f>
        <v>0</v>
      </c>
      <c r="C56" s="13">
        <f>IF(C9="Poor",Scoring!$C$9,IF(C9="Fair -",Scoring!$C$8,IF(C9="Fair",Scoring!$C$7,IF(C9="Good -",Scoring!$C$6,IF(C9="Good",Scoring!$C$5,IF(C9="Very Good",Scoring!$C$4,IF(C9="",0)))))))</f>
        <v>0</v>
      </c>
      <c r="D56" s="88"/>
      <c r="S56" s="103"/>
      <c r="T56" s="13">
        <f>IF(T9="Poor",Scoring!$C$9,IF(T9="Fair -",Scoring!$C$8,IF(T9="Fair",Scoring!$C$7,IF(T9="Good -",Scoring!$C$6,IF(T9="Good",Scoring!$C$5,IF(T9="Very Good",Scoring!$C$4,IF(T9="",0)))))))</f>
        <v>0</v>
      </c>
      <c r="U56" s="13">
        <f>IF(U9="Poor",Scoring!$C$9,IF(U9="Fair -",Scoring!$C$8,IF(U9="Fair",Scoring!$C$7,IF(U9="Good -",Scoring!$C$6,IF(U9="Good",Scoring!$C$5,IF(U9="Very Good",Scoring!$C$4,IF(U9="",0)))))))</f>
        <v>0</v>
      </c>
      <c r="V56" s="88"/>
      <c r="AK56" s="103"/>
      <c r="AL56" s="13">
        <f>IF(AL9="Poor",Scoring!$C$9,IF(AL9="Fair -",Scoring!$C$8,IF(AL9="Fair",Scoring!$C$7,IF(AL9="Good -",Scoring!$C$6,IF(AL9="Good",Scoring!$C$5,IF(AL9="Very Good",Scoring!$C$4,IF(AL9="",0)))))))</f>
        <v>0</v>
      </c>
      <c r="AM56" s="13">
        <f>IF(AM9="Poor",Scoring!$C$9,IF(AM9="Fair -",Scoring!$C$8,IF(AM9="Fair",Scoring!$C$7,IF(AM9="Good -",Scoring!$C$6,IF(AM9="Good",Scoring!$C$5,IF(AM9="Very Good",Scoring!$C$4,IF(AM9="",0)))))))</f>
        <v>0</v>
      </c>
      <c r="AN56" s="88"/>
      <c r="BC56" s="103"/>
      <c r="BD56" s="13">
        <f>IF(BD9="Poor",Scoring!$C$9,IF(BD9="Fair -",Scoring!$C$8,IF(BD9="Fair",Scoring!$C$7,IF(BD9="Good -",Scoring!$C$6,IF(BD9="Good",Scoring!$C$5,IF(BD9="Very Good",Scoring!$C$4,IF(BD9="",0)))))))</f>
        <v>0</v>
      </c>
      <c r="BE56" s="13">
        <f>IF(BE9="Poor",Scoring!$C$9,IF(BE9="Fair -",Scoring!$C$8,IF(BE9="Fair",Scoring!$C$7,IF(BE9="Good -",Scoring!$C$6,IF(BE9="Good",Scoring!$C$5,IF(BE9="Very Good",Scoring!$C$4,IF(BE9="",0)))))))</f>
        <v>0</v>
      </c>
      <c r="BF56" s="88"/>
      <c r="BU56" s="103"/>
      <c r="BV56" s="13">
        <f>IF(BV9="Poor",Scoring!$C$9,IF(BV9="Fair -",Scoring!$C$8,IF(BV9="Fair",Scoring!$C$7,IF(BV9="Good -",Scoring!$C$6,IF(BV9="Good",Scoring!$C$5,IF(BV9="Very Good",Scoring!$C$4,IF(BV9="",0)))))))</f>
        <v>0</v>
      </c>
      <c r="BW56" s="13">
        <f>IF(BW9="Poor",Scoring!$C$9,IF(BW9="Fair -",Scoring!$C$8,IF(BW9="Fair",Scoring!$C$7,IF(BW9="Good -",Scoring!$C$6,IF(BW9="Good",Scoring!$C$5,IF(BW9="Very Good",Scoring!$C$4,IF(BW9="",0)))))))</f>
        <v>0</v>
      </c>
      <c r="BX56" s="88"/>
      <c r="CM56" s="103"/>
      <c r="CN56" s="13">
        <f>IF(CN9="Poor",Scoring!$C$9,IF(CN9="Fair -",Scoring!$C$8,IF(CN9="Fair",Scoring!$C$7,IF(CN9="Good -",Scoring!$C$6,IF(CN9="Good",Scoring!$C$5,IF(CN9="Very Good",Scoring!$C$4,IF(CN9="",0)))))))</f>
        <v>0</v>
      </c>
      <c r="CO56" s="13">
        <f>IF(CO9="Poor",Scoring!$C$9,IF(CO9="Fair -",Scoring!$C$8,IF(CO9="Fair",Scoring!$C$7,IF(CO9="Good -",Scoring!$C$6,IF(CO9="Good",Scoring!$C$5,IF(CO9="Very Good",Scoring!$C$4,IF(CO9="",0)))))))</f>
        <v>0</v>
      </c>
      <c r="CP56" s="88"/>
      <c r="DE56" s="103"/>
      <c r="DF56" s="13">
        <f>IF(DF9="Poor",Scoring!$C$9,IF(DF9="Fair -",Scoring!$C$8,IF(DF9="Fair",Scoring!$C$7,IF(DF9="Good -",Scoring!$C$6,IF(DF9="Good",Scoring!$C$5,IF(DF9="Very Good",Scoring!$C$4,IF(DF9="",0)))))))</f>
        <v>0</v>
      </c>
      <c r="DG56" s="13">
        <f>IF(DG9="Poor",Scoring!$C$9,IF(DG9="Fair -",Scoring!$C$8,IF(DG9="Fair",Scoring!$C$7,IF(DG9="Good -",Scoring!$C$6,IF(DG9="Good",Scoring!$C$5,IF(DG9="Very Good",Scoring!$C$4,IF(DG9="",0)))))))</f>
        <v>0</v>
      </c>
      <c r="DH56" s="88"/>
      <c r="DW56" s="103"/>
      <c r="DX56" s="13">
        <f>IF(DX9="Poor",Scoring!$C$9,IF(DX9="Fair -",Scoring!$C$8,IF(DX9="Fair",Scoring!$C$7,IF(DX9="Good -",Scoring!$C$6,IF(DX9="Good",Scoring!$C$5,IF(DX9="Very Good",Scoring!$C$4,IF(DX9="",0)))))))</f>
        <v>0</v>
      </c>
      <c r="DY56" s="13">
        <f>IF(DY9="Poor",Scoring!$C$9,IF(DY9="Fair -",Scoring!$C$8,IF(DY9="Fair",Scoring!$C$7,IF(DY9="Good -",Scoring!$C$6,IF(DY9="Good",Scoring!$C$5,IF(DY9="Very Good",Scoring!$C$4,IF(DY9="",0)))))))</f>
        <v>0</v>
      </c>
      <c r="DZ56" s="88"/>
      <c r="EO56" s="103"/>
      <c r="EP56" s="13">
        <f>IF(EP9="Poor",Scoring!$C$9,IF(EP9="Fair -",Scoring!$C$8,IF(EP9="Fair",Scoring!$C$7,IF(EP9="Good -",Scoring!$C$6,IF(EP9="Good",Scoring!$C$5,IF(EP9="Very Good",Scoring!$C$4,IF(EP9="",0)))))))</f>
        <v>0</v>
      </c>
      <c r="EQ56" s="13">
        <f>IF(EQ9="Poor",Scoring!$C$9,IF(EQ9="Fair -",Scoring!$C$8,IF(EQ9="Fair",Scoring!$C$7,IF(EQ9="Good -",Scoring!$C$6,IF(EQ9="Good",Scoring!$C$5,IF(EQ9="Very Good",Scoring!$C$4,IF(EQ9="",0)))))))</f>
        <v>0</v>
      </c>
      <c r="ER56" s="88"/>
      <c r="FG56" s="103"/>
      <c r="FH56" s="13">
        <f>IF(FH9="Poor",Scoring!$C$9,IF(FH9="Fair -",Scoring!$C$8,IF(FH9="Fair",Scoring!$C$7,IF(FH9="Good -",Scoring!$C$6,IF(FH9="Good",Scoring!$C$5,IF(FH9="Very Good",Scoring!$C$4,IF(FH9="",0)))))))</f>
        <v>0</v>
      </c>
      <c r="FI56" s="13">
        <f>IF(FI9="Poor",Scoring!$C$9,IF(FI9="Fair -",Scoring!$C$8,IF(FI9="Fair",Scoring!$C$7,IF(FI9="Good -",Scoring!$C$6,IF(FI9="Good",Scoring!$C$5,IF(FI9="Very Good",Scoring!$C$4,IF(FI9="",0)))))))</f>
        <v>0</v>
      </c>
      <c r="FJ56" s="88"/>
      <c r="FY56" s="103"/>
      <c r="FZ56" s="13">
        <f>IF(FZ9="Poor",Scoring!$C$9,IF(FZ9="Fair -",Scoring!$C$8,IF(FZ9="Fair",Scoring!$C$7,IF(FZ9="Good -",Scoring!$C$6,IF(FZ9="Good",Scoring!$C$5,IF(FZ9="Very Good",Scoring!$C$4,IF(FZ9="",0)))))))</f>
        <v>0</v>
      </c>
      <c r="GA56" s="13">
        <f>IF(GA9="Poor",Scoring!$C$9,IF(GA9="Fair -",Scoring!$C$8,IF(GA9="Fair",Scoring!$C$7,IF(GA9="Good -",Scoring!$C$6,IF(GA9="Good",Scoring!$C$5,IF(GA9="Very Good",Scoring!$C$4,IF(GA9="",0)))))))</f>
        <v>0</v>
      </c>
      <c r="GB56" s="88"/>
      <c r="GQ56" s="103"/>
      <c r="GR56" s="13">
        <f>IF(GR9="Poor",Scoring!$C$9,IF(GR9="Fair -",Scoring!$C$8,IF(GR9="Fair",Scoring!$C$7,IF(GR9="Good -",Scoring!$C$6,IF(GR9="Good",Scoring!$C$5,IF(GR9="Very Good",Scoring!$C$4,IF(GR9="",0)))))))</f>
        <v>0</v>
      </c>
      <c r="GS56" s="13">
        <f>IF(GS9="Poor",Scoring!$C$9,IF(GS9="Fair -",Scoring!$C$8,IF(GS9="Fair",Scoring!$C$7,IF(GS9="Good -",Scoring!$C$6,IF(GS9="Good",Scoring!$C$5,IF(GS9="Very Good",Scoring!$C$4,IF(GS9="",0)))))))</f>
        <v>0</v>
      </c>
      <c r="GT56" s="88"/>
      <c r="HI56" s="103"/>
      <c r="KS56" s="153"/>
    </row>
    <row r="57" spans="1:305" s="14" customFormat="1" hidden="1" x14ac:dyDescent="0.25">
      <c r="A57" s="14" t="s">
        <v>47</v>
      </c>
      <c r="B57" s="14">
        <f>B55*B56</f>
        <v>0</v>
      </c>
      <c r="C57" s="14">
        <f>C55*C56</f>
        <v>0</v>
      </c>
      <c r="D57" s="88"/>
      <c r="S57" s="103"/>
      <c r="T57" s="14">
        <f>T55*T56</f>
        <v>0</v>
      </c>
      <c r="U57" s="14">
        <f>U55*U56</f>
        <v>0</v>
      </c>
      <c r="V57" s="88"/>
      <c r="AK57" s="103"/>
      <c r="AL57" s="14">
        <f>AL55*AL56</f>
        <v>0</v>
      </c>
      <c r="AM57" s="14">
        <f>AM55*AM56</f>
        <v>0</v>
      </c>
      <c r="AN57" s="88"/>
      <c r="BC57" s="103"/>
      <c r="BD57" s="14">
        <f>BD55*BD56</f>
        <v>0</v>
      </c>
      <c r="BE57" s="14">
        <f>BE55*BE56</f>
        <v>0</v>
      </c>
      <c r="BF57" s="88"/>
      <c r="BU57" s="103"/>
      <c r="BV57" s="14">
        <f>BV55*BV56</f>
        <v>0</v>
      </c>
      <c r="BW57" s="14">
        <f>BW55*BW56</f>
        <v>0</v>
      </c>
      <c r="BX57" s="88"/>
      <c r="CM57" s="103"/>
      <c r="CN57" s="14">
        <f>CN55*CN56</f>
        <v>0</v>
      </c>
      <c r="CO57" s="14">
        <f>CO55*CO56</f>
        <v>0</v>
      </c>
      <c r="CP57" s="88"/>
      <c r="DE57" s="103"/>
      <c r="DF57" s="14">
        <f>DF55*DF56</f>
        <v>0</v>
      </c>
      <c r="DG57" s="14">
        <f>DG55*DG56</f>
        <v>0</v>
      </c>
      <c r="DH57" s="88"/>
      <c r="DW57" s="103"/>
      <c r="DX57" s="14">
        <f>DX55*DX56</f>
        <v>0</v>
      </c>
      <c r="DY57" s="14">
        <f>DY55*DY56</f>
        <v>0</v>
      </c>
      <c r="DZ57" s="88"/>
      <c r="EO57" s="103"/>
      <c r="EP57" s="14">
        <f>EP55*EP56</f>
        <v>0</v>
      </c>
      <c r="EQ57" s="14">
        <f>EQ55*EQ56</f>
        <v>0</v>
      </c>
      <c r="ER57" s="88"/>
      <c r="FG57" s="103"/>
      <c r="FH57" s="14">
        <f>FH55*FH56</f>
        <v>0</v>
      </c>
      <c r="FI57" s="14">
        <f>FI55*FI56</f>
        <v>0</v>
      </c>
      <c r="FJ57" s="88"/>
      <c r="FY57" s="103"/>
      <c r="FZ57" s="14">
        <f>FZ55*FZ56</f>
        <v>0</v>
      </c>
      <c r="GA57" s="14">
        <f>GA55*GA56</f>
        <v>0</v>
      </c>
      <c r="GB57" s="88"/>
      <c r="GQ57" s="103"/>
      <c r="GR57" s="14">
        <f>GR55*GR56</f>
        <v>0</v>
      </c>
      <c r="GS57" s="14">
        <f>GS55*GS56</f>
        <v>0</v>
      </c>
      <c r="GT57" s="88"/>
      <c r="HI57" s="103"/>
      <c r="KS57" s="153"/>
    </row>
    <row r="58" spans="1:305" s="14" customFormat="1" hidden="1" x14ac:dyDescent="0.25">
      <c r="A58" s="44" t="s">
        <v>48</v>
      </c>
      <c r="D58" s="88"/>
      <c r="E58" s="67" t="str">
        <f>IF(D9="","",IF(D9="-","",IF(E9=0,"",INDEX(ThreatRankMatrix,MATCH(D9,Rank,0),MATCH(E9,Rank,0)))))</f>
        <v/>
      </c>
      <c r="F58" s="67" t="str">
        <f>IF(D9="","",IF(D9="-","",IF(F9=0,"",INDEX(ThreatRankMatrix,MATCH(D9,Rank,0),MATCH(F9,Rank,0)))))</f>
        <v/>
      </c>
      <c r="G58" s="67" t="str">
        <f>IF(D9="","",IF(D9="-","",IF(G9=0,"",INDEX(ThreatRankMatrix,MATCH(D9,Rank,0),MATCH(G9,Rank,0)))))</f>
        <v/>
      </c>
      <c r="H58" s="67" t="str">
        <f>IF(D9="","",IF(D9="-","",IF(H9=0,"",INDEX(ThreatRankMatrix,MATCH(D9,Rank,0),MATCH(H9,Rank,0)))))</f>
        <v/>
      </c>
      <c r="I58" s="67" t="str">
        <f>IF(D9="","",IF(D9="-","",IF(I9=0,"",INDEX(ThreatRankMatrix,MATCH(D9,Rank,0),MATCH(I9,Rank,0)))))</f>
        <v/>
      </c>
      <c r="J58" s="67" t="str">
        <f>IF(D9="","",IF(D9="-","",IF(J9=0,"",INDEX(ThreatRankMatrix,MATCH(D9,Rank,0),MATCH(J9,Rank,0)))))</f>
        <v/>
      </c>
      <c r="K58" s="67" t="str">
        <f>IF(D9="","",IF(D9="-","",IF(K9=0,"",INDEX(ThreatRankMatrix,MATCH(D9,Rank,0),MATCH(K9,Rank,0)))))</f>
        <v/>
      </c>
      <c r="L58" s="67" t="str">
        <f>IF(D9="","",IF(D9="-","",IF(L9=0,"",INDEX(ThreatRankMatrix,MATCH(D9,Rank,0),MATCH(L9,Rank,0)))))</f>
        <v/>
      </c>
      <c r="M58" s="67" t="str">
        <f>IF(D9="","",IF(D9="-","",IF(M9=0,"",INDEX(ThreatRankMatrix,MATCH(D9,Rank,0),MATCH(M9,Rank,0)))))</f>
        <v/>
      </c>
      <c r="N58" s="67" t="str">
        <f>IF(D9="","",IF(D9="-","",IF(N9=0,"",INDEX(ThreatRankMatrix,MATCH(D9,Rank,0),MATCH(N9,Rank,0)))))</f>
        <v/>
      </c>
      <c r="O58" s="67" t="str">
        <f>IF(D9="","",IF(D9="-","",IF(O9=0,"",INDEX(ThreatRankMatrix,MATCH(D9,Rank,0),MATCH(O9,Rank,0)))))</f>
        <v/>
      </c>
      <c r="P58" s="67" t="str">
        <f>IF(D9="","",IF(D9="-","",IF(P9=0,"",INDEX(ThreatRankMatrix,MATCH(D9,Rank,0),MATCH(P9,Rank,0)))))</f>
        <v/>
      </c>
      <c r="Q58" s="67" t="str">
        <f>IF(D9="","",IF(D9="-","",IF(Q9=0,"",INDEX(ThreatRankMatrix,MATCH(D9,Rank,0),MATCH(Q9,Rank,0)))))</f>
        <v/>
      </c>
      <c r="R58" s="67" t="str">
        <f>IF(D9="","",IF(D9="-","",IF(R9=0,"",INDEX(ThreatRankMatrix,MATCH(D9,Rank,0),MATCH(R9,Rank,0)))))</f>
        <v/>
      </c>
      <c r="S58" s="104" t="str">
        <f>IF(D9="","",IF(D9="-","",IF(S9=0,"",INDEX(ThreatRankMatrix,MATCH(D9,Rank,0),MATCH(S9,Rank,0)))))</f>
        <v/>
      </c>
      <c r="V58" s="88"/>
      <c r="W58" s="67" t="str">
        <f>IF(V9="","",IF(V9="-","",IF(W9=0,"",INDEX(ThreatRankMatrix,MATCH(V9,Rank,0),MATCH(W9,Rank,0)))))</f>
        <v/>
      </c>
      <c r="X58" s="67" t="str">
        <f>IF(V9="","",IF(V9="-","",IF(X9=0,"",INDEX(ThreatRankMatrix,MATCH(V9,Rank,0),MATCH(X9,Rank,0)))))</f>
        <v/>
      </c>
      <c r="Y58" s="67" t="str">
        <f>IF(V9="","",IF(V9="-","",IF(Y9=0,"",INDEX(ThreatRankMatrix,MATCH(V9,Rank,0),MATCH(Y9,Rank,0)))))</f>
        <v/>
      </c>
      <c r="Z58" s="67" t="str">
        <f>IF(V9="","",IF(V9="-","",IF(Z9=0,"",INDEX(ThreatRankMatrix,MATCH(V9,Rank,0),MATCH(Z9,Rank,0)))))</f>
        <v/>
      </c>
      <c r="AA58" s="67" t="str">
        <f>IF(V9="","",IF(V9="-","",IF(AA9=0,"",INDEX(ThreatRankMatrix,MATCH(V9,Rank,0),MATCH(AA9,Rank,0)))))</f>
        <v/>
      </c>
      <c r="AB58" s="67" t="str">
        <f>IF(V9="","",IF(V9="-","",IF(AB9=0,"",INDEX(ThreatRankMatrix,MATCH(V9,Rank,0),MATCH(AB9,Rank,0)))))</f>
        <v/>
      </c>
      <c r="AC58" s="67" t="str">
        <f>IF(V9="","",IF(V9="-","",IF(AC9=0,"",INDEX(ThreatRankMatrix,MATCH(V9,Rank,0),MATCH(AC9,Rank,0)))))</f>
        <v/>
      </c>
      <c r="AD58" s="67" t="str">
        <f>IF(V9="","",IF(V9="-","",IF(AD9=0,"",INDEX(ThreatRankMatrix,MATCH(V9,Rank,0),MATCH(AD9,Rank,0)))))</f>
        <v/>
      </c>
      <c r="AE58" s="67" t="str">
        <f>IF(V9="","",IF(V9="-","",IF(AE9=0,"",INDEX(ThreatRankMatrix,MATCH(V9,Rank,0),MATCH(AE9,Rank,0)))))</f>
        <v/>
      </c>
      <c r="AF58" s="67" t="str">
        <f>IF(V9="","",IF(V9="-","",IF(AF9=0,"",INDEX(ThreatRankMatrix,MATCH(V9,Rank,0),MATCH(AF9,Rank,0)))))</f>
        <v/>
      </c>
      <c r="AG58" s="67" t="str">
        <f>IF(V9="","",IF(V9="-","",IF(AG9=0,"",INDEX(ThreatRankMatrix,MATCH(V9,Rank,0),MATCH(AG9,Rank,0)))))</f>
        <v/>
      </c>
      <c r="AH58" s="67" t="str">
        <f>IF(V9="","",IF(V9="-","",IF(AH9=0,"",INDEX(ThreatRankMatrix,MATCH(V9,Rank,0),MATCH(AH9,Rank,0)))))</f>
        <v/>
      </c>
      <c r="AI58" s="67" t="str">
        <f>IF(V9="","",IF(V9="-","",IF(AI9=0,"",INDEX(ThreatRankMatrix,MATCH(V9,Rank,0),MATCH(AI9,Rank,0)))))</f>
        <v/>
      </c>
      <c r="AJ58" s="67" t="str">
        <f>IF(V9="","",IF(V9="-","",IF(AJ9=0,"",INDEX(ThreatRankMatrix,MATCH(V9,Rank,0),MATCH(AJ9,Rank,0)))))</f>
        <v/>
      </c>
      <c r="AK58" s="104" t="str">
        <f>IF(V9="","",IF(V9="-","",IF(AK9=0,"",INDEX(ThreatRankMatrix,MATCH(V9,Rank,0),MATCH(AK9,Rank,0)))))</f>
        <v/>
      </c>
      <c r="AN58" s="88"/>
      <c r="AO58" s="67" t="str">
        <f>IF(AN9="","",IF(AN9="-","",IF(AO9=0,"",INDEX(ThreatRankMatrix,MATCH(AN9,Rank,0),MATCH(AO9,Rank,0)))))</f>
        <v/>
      </c>
      <c r="AP58" s="67" t="str">
        <f>IF(AN9="","",IF(AN9="-","",IF(AP9=0,"",INDEX(ThreatRankMatrix,MATCH(AN9,Rank,0),MATCH(AP9,Rank,0)))))</f>
        <v/>
      </c>
      <c r="AQ58" s="67" t="str">
        <f>IF(AN9="","",IF(AN9="-","",IF(AQ9=0,"",INDEX(ThreatRankMatrix,MATCH(AN9,Rank,0),MATCH(AQ9,Rank,0)))))</f>
        <v/>
      </c>
      <c r="AR58" s="67" t="str">
        <f>IF(AN9="","",IF(AN9="-","",IF(AR9=0,"",INDEX(ThreatRankMatrix,MATCH(AN9,Rank,0),MATCH(AR9,Rank,0)))))</f>
        <v/>
      </c>
      <c r="AS58" s="67" t="str">
        <f>IF(AN9="","",IF(AN9="-","",IF(AS9=0,"",INDEX(ThreatRankMatrix,MATCH(AN9,Rank,0),MATCH(AS9,Rank,0)))))</f>
        <v/>
      </c>
      <c r="AT58" s="67" t="str">
        <f>IF(AN9="","",IF(AN9="-","",IF(AT9=0,"",INDEX(ThreatRankMatrix,MATCH(AN9,Rank,0),MATCH(AT9,Rank,0)))))</f>
        <v/>
      </c>
      <c r="AU58" s="67" t="str">
        <f>IF(AN9="","",IF(AN9="-","",IF(AU9=0,"",INDEX(ThreatRankMatrix,MATCH(AN9,Rank,0),MATCH(AU9,Rank,0)))))</f>
        <v/>
      </c>
      <c r="AV58" s="67" t="str">
        <f>IF(AN9="","",IF(AN9="-","",IF(AV9=0,"",INDEX(ThreatRankMatrix,MATCH(AN9,Rank,0),MATCH(AV9,Rank,0)))))</f>
        <v/>
      </c>
      <c r="AW58" s="67" t="str">
        <f>IF(AN9="","",IF(AN9="-","",IF(AW9=0,"",INDEX(ThreatRankMatrix,MATCH(AN9,Rank,0),MATCH(AW9,Rank,0)))))</f>
        <v/>
      </c>
      <c r="AX58" s="67" t="str">
        <f>IF(AN9="","",IF(AN9="-","",IF(AX9=0,"",INDEX(ThreatRankMatrix,MATCH(AN9,Rank,0),MATCH(AX9,Rank,0)))))</f>
        <v/>
      </c>
      <c r="AY58" s="67" t="str">
        <f>IF(AN9="","",IF(AN9="-","",IF(AY9=0,"",INDEX(ThreatRankMatrix,MATCH(AN9,Rank,0),MATCH(AY9,Rank,0)))))</f>
        <v/>
      </c>
      <c r="AZ58" s="67" t="str">
        <f>IF(AN9="","",IF(AN9="-","",IF(AZ9=0,"",INDEX(ThreatRankMatrix,MATCH(AN9,Rank,0),MATCH(AZ9,Rank,0)))))</f>
        <v/>
      </c>
      <c r="BA58" s="67" t="str">
        <f>IF(AN9="","",IF(AN9="-","",IF(BA9=0,"",INDEX(ThreatRankMatrix,MATCH(AN9,Rank,0),MATCH(BA9,Rank,0)))))</f>
        <v/>
      </c>
      <c r="BB58" s="67" t="str">
        <f>IF(AN9="","",IF(AN9="-","",IF(BB9=0,"",INDEX(ThreatRankMatrix,MATCH(AN9,Rank,0),MATCH(BB9,Rank,0)))))</f>
        <v/>
      </c>
      <c r="BC58" s="104" t="str">
        <f>IF(AN9="","",IF(AN9="-","",IF(BC9=0,"",INDEX(ThreatRankMatrix,MATCH(AN9,Rank,0),MATCH(BC9,Rank,0)))))</f>
        <v/>
      </c>
      <c r="BF58" s="88"/>
      <c r="BG58" s="67" t="str">
        <f>IF(BF9="","",IF(BF9="-","",IF(BG9=0,"",INDEX(ThreatRankMatrix,MATCH(BF9,Rank,0),MATCH(BG9,Rank,0)))))</f>
        <v/>
      </c>
      <c r="BH58" s="67" t="str">
        <f>IF(BF9="","",IF(BF9="-","",IF(BH9=0,"",INDEX(ThreatRankMatrix,MATCH(BF9,Rank,0),MATCH(BH9,Rank,0)))))</f>
        <v/>
      </c>
      <c r="BI58" s="67" t="str">
        <f>IF(BF9="","",IF(BF9="-","",IF(BI9=0,"",INDEX(ThreatRankMatrix,MATCH(BF9,Rank,0),MATCH(BI9,Rank,0)))))</f>
        <v/>
      </c>
      <c r="BJ58" s="67" t="str">
        <f>IF(BF9="","",IF(BF9="-","",IF(BJ9=0,"",INDEX(ThreatRankMatrix,MATCH(BF9,Rank,0),MATCH(BJ9,Rank,0)))))</f>
        <v/>
      </c>
      <c r="BK58" s="67" t="str">
        <f>IF(BF9="","",IF(BF9="-","",IF(BK9=0,"",INDEX(ThreatRankMatrix,MATCH(BF9,Rank,0),MATCH(BK9,Rank,0)))))</f>
        <v/>
      </c>
      <c r="BL58" s="67" t="str">
        <f>IF(BF9="","",IF(BF9="-","",IF(BL9=0,"",INDEX(ThreatRankMatrix,MATCH(BF9,Rank,0),MATCH(BL9,Rank,0)))))</f>
        <v/>
      </c>
      <c r="BM58" s="67" t="str">
        <f>IF(BF9="","",IF(BF9="-","",IF(BM9=0,"",INDEX(ThreatRankMatrix,MATCH(BF9,Rank,0),MATCH(BM9,Rank,0)))))</f>
        <v/>
      </c>
      <c r="BN58" s="67" t="str">
        <f>IF(BF9="","",IF(BF9="-","",IF(BN9=0,"",INDEX(ThreatRankMatrix,MATCH(BF9,Rank,0),MATCH(BN9,Rank,0)))))</f>
        <v/>
      </c>
      <c r="BO58" s="67" t="str">
        <f>IF(BF9="","",IF(BF9="-","",IF(BO9=0,"",INDEX(ThreatRankMatrix,MATCH(BF9,Rank,0),MATCH(BO9,Rank,0)))))</f>
        <v/>
      </c>
      <c r="BP58" s="67" t="str">
        <f>IF(BF9="","",IF(BF9="-","",IF(BP9=0,"",INDEX(ThreatRankMatrix,MATCH(BF9,Rank,0),MATCH(BP9,Rank,0)))))</f>
        <v/>
      </c>
      <c r="BQ58" s="67" t="str">
        <f>IF(BF9="","",IF(BF9="-","",IF(BQ9=0,"",INDEX(ThreatRankMatrix,MATCH(BF9,Rank,0),MATCH(BQ9,Rank,0)))))</f>
        <v/>
      </c>
      <c r="BR58" s="67" t="str">
        <f>IF(BF9="","",IF(BF9="-","",IF(BR9=0,"",INDEX(ThreatRankMatrix,MATCH(BF9,Rank,0),MATCH(BR9,Rank,0)))))</f>
        <v/>
      </c>
      <c r="BS58" s="67" t="str">
        <f>IF(BF9="","",IF(BF9="-","",IF(BS9=0,"",INDEX(ThreatRankMatrix,MATCH(BF9,Rank,0),MATCH(BS9,Rank,0)))))</f>
        <v/>
      </c>
      <c r="BT58" s="67" t="str">
        <f>IF(BF9="","",IF(BF9="-","",IF(BT9=0,"",INDEX(ThreatRankMatrix,MATCH(BF9,Rank,0),MATCH(BT9,Rank,0)))))</f>
        <v/>
      </c>
      <c r="BU58" s="104" t="str">
        <f>IF(BF9="","",IF(BF9="-","",IF(BU9=0,"",INDEX(ThreatRankMatrix,MATCH(BF9,Rank,0),MATCH(BU9,Rank,0)))))</f>
        <v/>
      </c>
      <c r="BX58" s="88"/>
      <c r="BY58" s="67" t="str">
        <f>IF(BX9="","",IF(BX9="-","",IF(BY9=0,"",INDEX(ThreatRankMatrix,MATCH(BX9,Rank,0),MATCH(BY9,Rank,0)))))</f>
        <v/>
      </c>
      <c r="BZ58" s="67" t="str">
        <f>IF(BX9="","",IF(BX9="-","",IF(BZ9=0,"",INDEX(ThreatRankMatrix,MATCH(BX9,Rank,0),MATCH(BZ9,Rank,0)))))</f>
        <v/>
      </c>
      <c r="CA58" s="67" t="str">
        <f>IF(BX9="","",IF(BX9="-","",IF(CA9=0,"",INDEX(ThreatRankMatrix,MATCH(BX9,Rank,0),MATCH(CA9,Rank,0)))))</f>
        <v/>
      </c>
      <c r="CB58" s="67" t="str">
        <f>IF(BX9="","",IF(BX9="-","",IF(CB9=0,"",INDEX(ThreatRankMatrix,MATCH(BX9,Rank,0),MATCH(CB9,Rank,0)))))</f>
        <v/>
      </c>
      <c r="CC58" s="67" t="str">
        <f>IF(BX9="","",IF(BX9="-","",IF(CC9=0,"",INDEX(ThreatRankMatrix,MATCH(BX9,Rank,0),MATCH(CC9,Rank,0)))))</f>
        <v/>
      </c>
      <c r="CD58" s="67" t="str">
        <f>IF(BX9="","",IF(BX9="-","",IF(CD9=0,"",INDEX(ThreatRankMatrix,MATCH(BX9,Rank,0),MATCH(CD9,Rank,0)))))</f>
        <v/>
      </c>
      <c r="CE58" s="67" t="str">
        <f>IF(BX9="","",IF(BX9="-","",IF(CE9=0,"",INDEX(ThreatRankMatrix,MATCH(BX9,Rank,0),MATCH(CE9,Rank,0)))))</f>
        <v/>
      </c>
      <c r="CF58" s="67" t="str">
        <f>IF(BX9="","",IF(BX9="-","",IF(CF9=0,"",INDEX(ThreatRankMatrix,MATCH(BX9,Rank,0),MATCH(CF9,Rank,0)))))</f>
        <v/>
      </c>
      <c r="CG58" s="67" t="str">
        <f>IF(BX9="","",IF(BX9="-","",IF(CG9=0,"",INDEX(ThreatRankMatrix,MATCH(BX9,Rank,0),MATCH(CG9,Rank,0)))))</f>
        <v/>
      </c>
      <c r="CH58" s="67" t="str">
        <f>IF(BX9="","",IF(BX9="-","",IF(CH9=0,"",INDEX(ThreatRankMatrix,MATCH(BX9,Rank,0),MATCH(CH9,Rank,0)))))</f>
        <v/>
      </c>
      <c r="CI58" s="67" t="str">
        <f>IF(BX9="","",IF(BX9="-","",IF(CI9=0,"",INDEX(ThreatRankMatrix,MATCH(BX9,Rank,0),MATCH(CI9,Rank,0)))))</f>
        <v/>
      </c>
      <c r="CJ58" s="67" t="str">
        <f>IF(BX9="","",IF(BX9="-","",IF(CJ9=0,"",INDEX(ThreatRankMatrix,MATCH(BX9,Rank,0),MATCH(CJ9,Rank,0)))))</f>
        <v/>
      </c>
      <c r="CK58" s="67" t="str">
        <f>IF(BX9="","",IF(BX9="-","",IF(CK9=0,"",INDEX(ThreatRankMatrix,MATCH(BX9,Rank,0),MATCH(CK9,Rank,0)))))</f>
        <v/>
      </c>
      <c r="CL58" s="67" t="str">
        <f>IF(BX9="","",IF(BX9="-","",IF(CL9=0,"",INDEX(ThreatRankMatrix,MATCH(BX9,Rank,0),MATCH(CL9,Rank,0)))))</f>
        <v/>
      </c>
      <c r="CM58" s="104" t="str">
        <f>IF(BX9="","",IF(BX9="-","",IF(CM9=0,"",INDEX(ThreatRankMatrix,MATCH(BX9,Rank,0),MATCH(CM9,Rank,0)))))</f>
        <v/>
      </c>
      <c r="CP58" s="88"/>
      <c r="CQ58" s="67" t="str">
        <f>IF(CP9="","",IF(CP9="-","",IF(CQ9=0,"",INDEX(ThreatRankMatrix,MATCH(CP9,Rank,0),MATCH(CQ9,Rank,0)))))</f>
        <v/>
      </c>
      <c r="CR58" s="67" t="str">
        <f>IF(CP9="","",IF(CP9="-","",IF(CR9=0,"",INDEX(ThreatRankMatrix,MATCH(CP9,Rank,0),MATCH(CR9,Rank,0)))))</f>
        <v/>
      </c>
      <c r="CS58" s="67" t="str">
        <f>IF(CP9="","",IF(CP9="-","",IF(CS9=0,"",INDEX(ThreatRankMatrix,MATCH(CP9,Rank,0),MATCH(CS9,Rank,0)))))</f>
        <v/>
      </c>
      <c r="CT58" s="67" t="str">
        <f>IF(CP9="","",IF(CP9="-","",IF(CT9=0,"",INDEX(ThreatRankMatrix,MATCH(CP9,Rank,0),MATCH(CT9,Rank,0)))))</f>
        <v/>
      </c>
      <c r="CU58" s="67" t="str">
        <f>IF(CP9="","",IF(CP9="-","",IF(CU9=0,"",INDEX(ThreatRankMatrix,MATCH(CP9,Rank,0),MATCH(CU9,Rank,0)))))</f>
        <v/>
      </c>
      <c r="CV58" s="67" t="str">
        <f>IF(CP9="","",IF(CP9="-","",IF(CV9=0,"",INDEX(ThreatRankMatrix,MATCH(CP9,Rank,0),MATCH(CV9,Rank,0)))))</f>
        <v/>
      </c>
      <c r="CW58" s="67" t="str">
        <f>IF(CP9="","",IF(CP9="-","",IF(CW9=0,"",INDEX(ThreatRankMatrix,MATCH(CP9,Rank,0),MATCH(CW9,Rank,0)))))</f>
        <v/>
      </c>
      <c r="CX58" s="67" t="str">
        <f>IF(CP9="","",IF(CP9="-","",IF(CX9=0,"",INDEX(ThreatRankMatrix,MATCH(CP9,Rank,0),MATCH(CX9,Rank,0)))))</f>
        <v/>
      </c>
      <c r="CY58" s="67" t="str">
        <f>IF(CP9="","",IF(CP9="-","",IF(CY9=0,"",INDEX(ThreatRankMatrix,MATCH(CP9,Rank,0),MATCH(CY9,Rank,0)))))</f>
        <v/>
      </c>
      <c r="CZ58" s="67" t="str">
        <f>IF(CP9="","",IF(CP9="-","",IF(CZ9=0,"",INDEX(ThreatRankMatrix,MATCH(CP9,Rank,0),MATCH(CZ9,Rank,0)))))</f>
        <v/>
      </c>
      <c r="DA58" s="67" t="str">
        <f>IF(CP9="","",IF(CP9="-","",IF(DA9=0,"",INDEX(ThreatRankMatrix,MATCH(CP9,Rank,0),MATCH(DA9,Rank,0)))))</f>
        <v/>
      </c>
      <c r="DB58" s="67" t="str">
        <f>IF(CP9="","",IF(CP9="-","",IF(DB9=0,"",INDEX(ThreatRankMatrix,MATCH(CP9,Rank,0),MATCH(DB9,Rank,0)))))</f>
        <v/>
      </c>
      <c r="DC58" s="67" t="str">
        <f>IF(CP9="","",IF(CP9="-","",IF(DC9=0,"",INDEX(ThreatRankMatrix,MATCH(CP9,Rank,0),MATCH(DC9,Rank,0)))))</f>
        <v/>
      </c>
      <c r="DD58" s="67" t="str">
        <f>IF(CP9="","",IF(CP9="-","",IF(DD9=0,"",INDEX(ThreatRankMatrix,MATCH(CP9,Rank,0),MATCH(DD9,Rank,0)))))</f>
        <v/>
      </c>
      <c r="DE58" s="104" t="str">
        <f>IF(CP9="","",IF(CP9="-","",IF(DE9=0,"",INDEX(ThreatRankMatrix,MATCH(CP9,Rank,0),MATCH(DE9,Rank,0)))))</f>
        <v/>
      </c>
      <c r="DH58" s="88"/>
      <c r="DI58" s="67" t="str">
        <f>IF(DH9="","",IF(DH9="-","",IF(DI9=0,"",INDEX(ThreatRankMatrix,MATCH(DH9,Rank,0),MATCH(DI9,Rank,0)))))</f>
        <v/>
      </c>
      <c r="DJ58" s="67" t="str">
        <f>IF(DH9="","",IF(DH9="-","",IF(DJ9=0,"",INDEX(ThreatRankMatrix,MATCH(DH9,Rank,0),MATCH(DJ9,Rank,0)))))</f>
        <v/>
      </c>
      <c r="DK58" s="67" t="str">
        <f>IF(DH9="","",IF(DH9="-","",IF(DK9=0,"",INDEX(ThreatRankMatrix,MATCH(DH9,Rank,0),MATCH(DK9,Rank,0)))))</f>
        <v/>
      </c>
      <c r="DL58" s="67" t="str">
        <f>IF(DH9="","",IF(DH9="-","",IF(DL9=0,"",INDEX(ThreatRankMatrix,MATCH(DH9,Rank,0),MATCH(DL9,Rank,0)))))</f>
        <v/>
      </c>
      <c r="DM58" s="67" t="str">
        <f>IF(DH9="","",IF(DH9="-","",IF(DM9=0,"",INDEX(ThreatRankMatrix,MATCH(DH9,Rank,0),MATCH(DM9,Rank,0)))))</f>
        <v/>
      </c>
      <c r="DN58" s="67" t="str">
        <f>IF(DH9="","",IF(DH9="-","",IF(DN9=0,"",INDEX(ThreatRankMatrix,MATCH(DH9,Rank,0),MATCH(DN9,Rank,0)))))</f>
        <v/>
      </c>
      <c r="DO58" s="67" t="str">
        <f>IF(DH9="","",IF(DH9="-","",IF(DO9=0,"",INDEX(ThreatRankMatrix,MATCH(DH9,Rank,0),MATCH(DO9,Rank,0)))))</f>
        <v/>
      </c>
      <c r="DP58" s="67" t="str">
        <f>IF(DH9="","",IF(DH9="-","",IF(DP9=0,"",INDEX(ThreatRankMatrix,MATCH(DH9,Rank,0),MATCH(DP9,Rank,0)))))</f>
        <v/>
      </c>
      <c r="DQ58" s="67" t="str">
        <f>IF(DH9="","",IF(DH9="-","",IF(DQ9=0,"",INDEX(ThreatRankMatrix,MATCH(DH9,Rank,0),MATCH(DQ9,Rank,0)))))</f>
        <v/>
      </c>
      <c r="DR58" s="67" t="str">
        <f>IF(DH9="","",IF(DH9="-","",IF(DR9=0,"",INDEX(ThreatRankMatrix,MATCH(DH9,Rank,0),MATCH(DR9,Rank,0)))))</f>
        <v/>
      </c>
      <c r="DS58" s="67" t="str">
        <f>IF(DH9="","",IF(DH9="-","",IF(DS9=0,"",INDEX(ThreatRankMatrix,MATCH(DH9,Rank,0),MATCH(DS9,Rank,0)))))</f>
        <v/>
      </c>
      <c r="DT58" s="67" t="str">
        <f>IF(DH9="","",IF(DH9="-","",IF(DT9=0,"",INDEX(ThreatRankMatrix,MATCH(DH9,Rank,0),MATCH(DT9,Rank,0)))))</f>
        <v/>
      </c>
      <c r="DU58" s="67" t="str">
        <f>IF(DH9="","",IF(DH9="-","",IF(DU9=0,"",INDEX(ThreatRankMatrix,MATCH(DH9,Rank,0),MATCH(DU9,Rank,0)))))</f>
        <v/>
      </c>
      <c r="DV58" s="67" t="str">
        <f>IF(DH9="","",IF(DH9="-","",IF(DV9=0,"",INDEX(ThreatRankMatrix,MATCH(DH9,Rank,0),MATCH(DV9,Rank,0)))))</f>
        <v/>
      </c>
      <c r="DW58" s="104" t="str">
        <f>IF(DH9="","",IF(DH9="-","",IF(DW9=0,"",INDEX(ThreatRankMatrix,MATCH(DH9,Rank,0),MATCH(DW9,Rank,0)))))</f>
        <v/>
      </c>
      <c r="DZ58" s="88"/>
      <c r="EA58" s="67" t="str">
        <f>IF(DZ9="","",IF(DZ9="-","",IF(EA9=0,"",INDEX(ThreatRankMatrix,MATCH(DZ9,Rank,0),MATCH(EA9,Rank,0)))))</f>
        <v/>
      </c>
      <c r="EB58" s="67" t="str">
        <f>IF(DZ9="","",IF(DZ9="-","",IF(EB9=0,"",INDEX(ThreatRankMatrix,MATCH(DZ9,Rank,0),MATCH(EB9,Rank,0)))))</f>
        <v/>
      </c>
      <c r="EC58" s="67" t="str">
        <f>IF(DZ9="","",IF(DZ9="-","",IF(EC9=0,"",INDEX(ThreatRankMatrix,MATCH(DZ9,Rank,0),MATCH(EC9,Rank,0)))))</f>
        <v/>
      </c>
      <c r="ED58" s="67" t="str">
        <f>IF(DZ9="","",IF(DZ9="-","",IF(ED9=0,"",INDEX(ThreatRankMatrix,MATCH(DZ9,Rank,0),MATCH(ED9,Rank,0)))))</f>
        <v/>
      </c>
      <c r="EE58" s="67" t="str">
        <f>IF(DZ9="","",IF(DZ9="-","",IF(EE9=0,"",INDEX(ThreatRankMatrix,MATCH(DZ9,Rank,0),MATCH(EE9,Rank,0)))))</f>
        <v/>
      </c>
      <c r="EF58" s="67" t="str">
        <f>IF(DZ9="","",IF(DZ9="-","",IF(EF9=0,"",INDEX(ThreatRankMatrix,MATCH(DZ9,Rank,0),MATCH(EF9,Rank,0)))))</f>
        <v/>
      </c>
      <c r="EG58" s="67" t="str">
        <f>IF(DZ9="","",IF(DZ9="-","",IF(EG9=0,"",INDEX(ThreatRankMatrix,MATCH(DZ9,Rank,0),MATCH(EG9,Rank,0)))))</f>
        <v/>
      </c>
      <c r="EH58" s="67" t="str">
        <f>IF(DZ9="","",IF(DZ9="-","",IF(EH9=0,"",INDEX(ThreatRankMatrix,MATCH(DZ9,Rank,0),MATCH(EH9,Rank,0)))))</f>
        <v/>
      </c>
      <c r="EI58" s="67" t="str">
        <f>IF(DZ9="","",IF(DZ9="-","",IF(EI9=0,"",INDEX(ThreatRankMatrix,MATCH(DZ9,Rank,0),MATCH(EI9,Rank,0)))))</f>
        <v/>
      </c>
      <c r="EJ58" s="67" t="str">
        <f>IF(DZ9="","",IF(DZ9="-","",IF(EJ9=0,"",INDEX(ThreatRankMatrix,MATCH(DZ9,Rank,0),MATCH(EJ9,Rank,0)))))</f>
        <v/>
      </c>
      <c r="EK58" s="67" t="str">
        <f>IF(DZ9="","",IF(DZ9="-","",IF(EK9=0,"",INDEX(ThreatRankMatrix,MATCH(DZ9,Rank,0),MATCH(EK9,Rank,0)))))</f>
        <v/>
      </c>
      <c r="EL58" s="67" t="str">
        <f>IF(DZ9="","",IF(DZ9="-","",IF(EL9=0,"",INDEX(ThreatRankMatrix,MATCH(DZ9,Rank,0),MATCH(EL9,Rank,0)))))</f>
        <v/>
      </c>
      <c r="EM58" s="67" t="str">
        <f>IF(DZ9="","",IF(DZ9="-","",IF(EM9=0,"",INDEX(ThreatRankMatrix,MATCH(DZ9,Rank,0),MATCH(EM9,Rank,0)))))</f>
        <v/>
      </c>
      <c r="EN58" s="67" t="str">
        <f>IF(DZ9="","",IF(DZ9="-","",IF(EN9=0,"",INDEX(ThreatRankMatrix,MATCH(DZ9,Rank,0),MATCH(EN9,Rank,0)))))</f>
        <v/>
      </c>
      <c r="EO58" s="104" t="str">
        <f>IF(DZ9="","",IF(DZ9="-","",IF(EO9=0,"",INDEX(ThreatRankMatrix,MATCH(DZ9,Rank,0),MATCH(EO9,Rank,0)))))</f>
        <v/>
      </c>
      <c r="ER58" s="88"/>
      <c r="ES58" s="67" t="str">
        <f>IF(ER9="","",IF(ER9="-","",IF(ES9=0,"",INDEX(ThreatRankMatrix,MATCH(ER9,Rank,0),MATCH(ES9,Rank,0)))))</f>
        <v/>
      </c>
      <c r="ET58" s="67" t="str">
        <f>IF(ER9="","",IF(ER9="-","",IF(ET9=0,"",INDEX(ThreatRankMatrix,MATCH(ER9,Rank,0),MATCH(ET9,Rank,0)))))</f>
        <v/>
      </c>
      <c r="EU58" s="67" t="str">
        <f>IF(ER9="","",IF(ER9="-","",IF(EU9=0,"",INDEX(ThreatRankMatrix,MATCH(ER9,Rank,0),MATCH(EU9,Rank,0)))))</f>
        <v/>
      </c>
      <c r="EV58" s="67" t="str">
        <f>IF(ER9="","",IF(ER9="-","",IF(EV9=0,"",INDEX(ThreatRankMatrix,MATCH(ER9,Rank,0),MATCH(EV9,Rank,0)))))</f>
        <v/>
      </c>
      <c r="EW58" s="67" t="str">
        <f>IF(ER9="","",IF(ER9="-","",IF(EW9=0,"",INDEX(ThreatRankMatrix,MATCH(ER9,Rank,0),MATCH(EW9,Rank,0)))))</f>
        <v/>
      </c>
      <c r="EX58" s="67" t="str">
        <f>IF(ER9="","",IF(ER9="-","",IF(EX9=0,"",INDEX(ThreatRankMatrix,MATCH(ER9,Rank,0),MATCH(EX9,Rank,0)))))</f>
        <v/>
      </c>
      <c r="EY58" s="67" t="str">
        <f>IF(ER9="","",IF(ER9="-","",IF(EY9=0,"",INDEX(ThreatRankMatrix,MATCH(ER9,Rank,0),MATCH(EY9,Rank,0)))))</f>
        <v/>
      </c>
      <c r="EZ58" s="67" t="str">
        <f>IF(ER9="","",IF(ER9="-","",IF(EZ9=0,"",INDEX(ThreatRankMatrix,MATCH(ER9,Rank,0),MATCH(EZ9,Rank,0)))))</f>
        <v/>
      </c>
      <c r="FA58" s="67" t="str">
        <f>IF(ER9="","",IF(ER9="-","",IF(FA9=0,"",INDEX(ThreatRankMatrix,MATCH(ER9,Rank,0),MATCH(FA9,Rank,0)))))</f>
        <v/>
      </c>
      <c r="FB58" s="67" t="str">
        <f>IF(ER9="","",IF(ER9="-","",IF(FB9=0,"",INDEX(ThreatRankMatrix,MATCH(ER9,Rank,0),MATCH(FB9,Rank,0)))))</f>
        <v/>
      </c>
      <c r="FC58" s="67" t="str">
        <f>IF(ER9="","",IF(ER9="-","",IF(FC9=0,"",INDEX(ThreatRankMatrix,MATCH(ER9,Rank,0),MATCH(FC9,Rank,0)))))</f>
        <v/>
      </c>
      <c r="FD58" s="67" t="str">
        <f>IF(ER9="","",IF(ER9="-","",IF(FD9=0,"",INDEX(ThreatRankMatrix,MATCH(ER9,Rank,0),MATCH(FD9,Rank,0)))))</f>
        <v/>
      </c>
      <c r="FE58" s="67" t="str">
        <f>IF(ER9="","",IF(ER9="-","",IF(FE9=0,"",INDEX(ThreatRankMatrix,MATCH(ER9,Rank,0),MATCH(FE9,Rank,0)))))</f>
        <v/>
      </c>
      <c r="FF58" s="67" t="str">
        <f>IF(ER9="","",IF(ER9="-","",IF(FF9=0,"",INDEX(ThreatRankMatrix,MATCH(ER9,Rank,0),MATCH(FF9,Rank,0)))))</f>
        <v/>
      </c>
      <c r="FG58" s="104" t="str">
        <f>IF(ER9="","",IF(ER9="-","",IF(FG9=0,"",INDEX(ThreatRankMatrix,MATCH(ER9,Rank,0),MATCH(FG9,Rank,0)))))</f>
        <v/>
      </c>
      <c r="FJ58" s="88"/>
      <c r="FK58" s="67" t="str">
        <f>IF(FJ9="","",IF(FJ9="-","",IF(FK9=0,"",INDEX(ThreatRankMatrix,MATCH(FJ9,Rank,0),MATCH(FK9,Rank,0)))))</f>
        <v/>
      </c>
      <c r="FL58" s="67" t="str">
        <f>IF(FJ9="","",IF(FJ9="-","",IF(FL9=0,"",INDEX(ThreatRankMatrix,MATCH(FJ9,Rank,0),MATCH(FL9,Rank,0)))))</f>
        <v/>
      </c>
      <c r="FM58" s="67" t="str">
        <f>IF(FJ9="","",IF(FJ9="-","",IF(FM9=0,"",INDEX(ThreatRankMatrix,MATCH(FJ9,Rank,0),MATCH(FM9,Rank,0)))))</f>
        <v/>
      </c>
      <c r="FN58" s="67" t="str">
        <f>IF(FJ9="","",IF(FJ9="-","",IF(FN9=0,"",INDEX(ThreatRankMatrix,MATCH(FJ9,Rank,0),MATCH(FN9,Rank,0)))))</f>
        <v/>
      </c>
      <c r="FO58" s="67" t="str">
        <f>IF(FJ9="","",IF(FJ9="-","",IF(FO9=0,"",INDEX(ThreatRankMatrix,MATCH(FJ9,Rank,0),MATCH(FO9,Rank,0)))))</f>
        <v/>
      </c>
      <c r="FP58" s="67" t="str">
        <f>IF(FJ9="","",IF(FJ9="-","",IF(FP9=0,"",INDEX(ThreatRankMatrix,MATCH(FJ9,Rank,0),MATCH(FP9,Rank,0)))))</f>
        <v/>
      </c>
      <c r="FQ58" s="67" t="str">
        <f>IF(FJ9="","",IF(FJ9="-","",IF(FQ9=0,"",INDEX(ThreatRankMatrix,MATCH(FJ9,Rank,0),MATCH(FQ9,Rank,0)))))</f>
        <v/>
      </c>
      <c r="FR58" s="67" t="str">
        <f>IF(FJ9="","",IF(FJ9="-","",IF(FR9=0,"",INDEX(ThreatRankMatrix,MATCH(FJ9,Rank,0),MATCH(FR9,Rank,0)))))</f>
        <v/>
      </c>
      <c r="FS58" s="67" t="str">
        <f>IF(FJ9="","",IF(FJ9="-","",IF(FS9=0,"",INDEX(ThreatRankMatrix,MATCH(FJ9,Rank,0),MATCH(FS9,Rank,0)))))</f>
        <v/>
      </c>
      <c r="FT58" s="67" t="str">
        <f>IF(FJ9="","",IF(FJ9="-","",IF(FT9=0,"",INDEX(ThreatRankMatrix,MATCH(FJ9,Rank,0),MATCH(FT9,Rank,0)))))</f>
        <v/>
      </c>
      <c r="FU58" s="67" t="str">
        <f>IF(FJ9="","",IF(FJ9="-","",IF(FU9=0,"",INDEX(ThreatRankMatrix,MATCH(FJ9,Rank,0),MATCH(FU9,Rank,0)))))</f>
        <v/>
      </c>
      <c r="FV58" s="67" t="str">
        <f>IF(FJ9="","",IF(FJ9="-","",IF(FV9=0,"",INDEX(ThreatRankMatrix,MATCH(FJ9,Rank,0),MATCH(FV9,Rank,0)))))</f>
        <v/>
      </c>
      <c r="FW58" s="67" t="str">
        <f>IF(FJ9="","",IF(FJ9="-","",IF(FW9=0,"",INDEX(ThreatRankMatrix,MATCH(FJ9,Rank,0),MATCH(FW9,Rank,0)))))</f>
        <v/>
      </c>
      <c r="FX58" s="67" t="str">
        <f>IF(FJ9="","",IF(FJ9="-","",IF(FX9=0,"",INDEX(ThreatRankMatrix,MATCH(FJ9,Rank,0),MATCH(FX9,Rank,0)))))</f>
        <v/>
      </c>
      <c r="FY58" s="104" t="str">
        <f>IF(FJ9="","",IF(FJ9="-","",IF(FY9=0,"",INDEX(ThreatRankMatrix,MATCH(FJ9,Rank,0),MATCH(FY9,Rank,0)))))</f>
        <v/>
      </c>
      <c r="GB58" s="88"/>
      <c r="GC58" s="67" t="str">
        <f>IF(GB9="","",IF(GB9="-","",IF(GC9=0,"",INDEX(ThreatRankMatrix,MATCH(GB9,Rank,0),MATCH(GC9,Rank,0)))))</f>
        <v/>
      </c>
      <c r="GD58" s="67" t="str">
        <f>IF(GB9="","",IF(GB9="-","",IF(GD9=0,"",INDEX(ThreatRankMatrix,MATCH(GB9,Rank,0),MATCH(GD9,Rank,0)))))</f>
        <v/>
      </c>
      <c r="GE58" s="67" t="str">
        <f>IF(GB9="","",IF(GB9="-","",IF(GE9=0,"",INDEX(ThreatRankMatrix,MATCH(GB9,Rank,0),MATCH(GE9,Rank,0)))))</f>
        <v/>
      </c>
      <c r="GF58" s="67" t="str">
        <f>IF(GB9="","",IF(GB9="-","",IF(GF9=0,"",INDEX(ThreatRankMatrix,MATCH(GB9,Rank,0),MATCH(GF9,Rank,0)))))</f>
        <v/>
      </c>
      <c r="GG58" s="67" t="str">
        <f>IF(GB9="","",IF(GB9="-","",IF(GG9=0,"",INDEX(ThreatRankMatrix,MATCH(GB9,Rank,0),MATCH(GG9,Rank,0)))))</f>
        <v/>
      </c>
      <c r="GH58" s="67" t="str">
        <f>IF(GB9="","",IF(GB9="-","",IF(GH9=0,"",INDEX(ThreatRankMatrix,MATCH(GB9,Rank,0),MATCH(GH9,Rank,0)))))</f>
        <v/>
      </c>
      <c r="GI58" s="67" t="str">
        <f>IF(GB9="","",IF(GB9="-","",IF(GI9=0,"",INDEX(ThreatRankMatrix,MATCH(GB9,Rank,0),MATCH(GI9,Rank,0)))))</f>
        <v/>
      </c>
      <c r="GJ58" s="67" t="str">
        <f>IF(GB9="","",IF(GB9="-","",IF(GJ9=0,"",INDEX(ThreatRankMatrix,MATCH(GB9,Rank,0),MATCH(GJ9,Rank,0)))))</f>
        <v/>
      </c>
      <c r="GK58" s="67" t="str">
        <f>IF(GB9="","",IF(GB9="-","",IF(GK9=0,"",INDEX(ThreatRankMatrix,MATCH(GB9,Rank,0),MATCH(GK9,Rank,0)))))</f>
        <v/>
      </c>
      <c r="GL58" s="67" t="str">
        <f>IF(GB9="","",IF(GB9="-","",IF(GL9=0,"",INDEX(ThreatRankMatrix,MATCH(GB9,Rank,0),MATCH(GL9,Rank,0)))))</f>
        <v/>
      </c>
      <c r="GM58" s="67" t="str">
        <f>IF(GB9="","",IF(GB9="-","",IF(GM9=0,"",INDEX(ThreatRankMatrix,MATCH(GB9,Rank,0),MATCH(GM9,Rank,0)))))</f>
        <v/>
      </c>
      <c r="GN58" s="67" t="str">
        <f>IF(GB9="","",IF(GB9="-","",IF(GN9=0,"",INDEX(ThreatRankMatrix,MATCH(GB9,Rank,0),MATCH(GN9,Rank,0)))))</f>
        <v/>
      </c>
      <c r="GO58" s="67" t="str">
        <f>IF(GB9="","",IF(GB9="-","",IF(GO9=0,"",INDEX(ThreatRankMatrix,MATCH(GB9,Rank,0),MATCH(GO9,Rank,0)))))</f>
        <v/>
      </c>
      <c r="GP58" s="67" t="str">
        <f>IF(GB9="","",IF(GB9="-","",IF(GP9=0,"",INDEX(ThreatRankMatrix,MATCH(GB9,Rank,0),MATCH(GP9,Rank,0)))))</f>
        <v/>
      </c>
      <c r="GQ58" s="104" t="str">
        <f>IF(GB9="","",IF(GB9="-","",IF(GQ9=0,"",INDEX(ThreatRankMatrix,MATCH(GB9,Rank,0),MATCH(GQ9,Rank,0)))))</f>
        <v/>
      </c>
      <c r="GT58" s="88"/>
      <c r="GU58" s="67" t="str">
        <f>IF(GT9="","",IF(GT9="-","",IF(GU9=0,"",INDEX(ThreatRankMatrix,MATCH(GT9,Rank,0),MATCH(GU9,Rank,0)))))</f>
        <v/>
      </c>
      <c r="GV58" s="67" t="str">
        <f>IF(GT9="","",IF(GT9="-","",IF(GV9=0,"",INDEX(ThreatRankMatrix,MATCH(GT9,Rank,0),MATCH(GV9,Rank,0)))))</f>
        <v/>
      </c>
      <c r="GW58" s="67" t="str">
        <f>IF(GT9="","",IF(GT9="-","",IF(GW9=0,"",INDEX(ThreatRankMatrix,MATCH(GT9,Rank,0),MATCH(GW9,Rank,0)))))</f>
        <v/>
      </c>
      <c r="GX58" s="67" t="str">
        <f>IF(GT9="","",IF(GT9="-","",IF(GX9=0,"",INDEX(ThreatRankMatrix,MATCH(GT9,Rank,0),MATCH(GX9,Rank,0)))))</f>
        <v/>
      </c>
      <c r="GY58" s="67" t="str">
        <f>IF(GT9="","",IF(GT9="-","",IF(GY9=0,"",INDEX(ThreatRankMatrix,MATCH(GT9,Rank,0),MATCH(GY9,Rank,0)))))</f>
        <v/>
      </c>
      <c r="GZ58" s="67" t="str">
        <f>IF(GT9="","",IF(GT9="-","",IF(GZ9=0,"",INDEX(ThreatRankMatrix,MATCH(GT9,Rank,0),MATCH(GZ9,Rank,0)))))</f>
        <v/>
      </c>
      <c r="HA58" s="67" t="str">
        <f>IF(GT9="","",IF(GT9="-","",IF(HA9=0,"",INDEX(ThreatRankMatrix,MATCH(GT9,Rank,0),MATCH(HA9,Rank,0)))))</f>
        <v/>
      </c>
      <c r="HB58" s="67" t="str">
        <f>IF(GT9="","",IF(GT9="-","",IF(HB9=0,"",INDEX(ThreatRankMatrix,MATCH(GT9,Rank,0),MATCH(HB9,Rank,0)))))</f>
        <v/>
      </c>
      <c r="HC58" s="67" t="str">
        <f>IF(GT9="","",IF(GT9="-","",IF(HC9=0,"",INDEX(ThreatRankMatrix,MATCH(GT9,Rank,0),MATCH(HC9,Rank,0)))))</f>
        <v/>
      </c>
      <c r="HD58" s="67" t="str">
        <f>IF(GT9="","",IF(GT9="-","",IF(HD9=0,"",INDEX(ThreatRankMatrix,MATCH(GT9,Rank,0),MATCH(HD9,Rank,0)))))</f>
        <v/>
      </c>
      <c r="HE58" s="67" t="str">
        <f>IF(GT9="","",IF(GT9="-","",IF(HE9=0,"",INDEX(ThreatRankMatrix,MATCH(GT9,Rank,0),MATCH(HE9,Rank,0)))))</f>
        <v/>
      </c>
      <c r="HF58" s="67" t="str">
        <f>IF(GT9="","",IF(GT9="-","",IF(HF9=0,"",INDEX(ThreatRankMatrix,MATCH(GT9,Rank,0),MATCH(HF9,Rank,0)))))</f>
        <v/>
      </c>
      <c r="HG58" s="67" t="str">
        <f>IF(GT9="","",IF(GT9="-","",IF(HG9=0,"",INDEX(ThreatRankMatrix,MATCH(GT9,Rank,0),MATCH(HG9,Rank,0)))))</f>
        <v/>
      </c>
      <c r="HH58" s="67" t="str">
        <f>IF(GT9="","",IF(GT9="-","",IF(HH9=0,"",INDEX(ThreatRankMatrix,MATCH(GT9,Rank,0),MATCH(HH9,Rank,0)))))</f>
        <v/>
      </c>
      <c r="HI58" s="104" t="str">
        <f>IF(GT9="","",IF(GT9="-","",IF(HI9=0,"",INDEX(ThreatRankMatrix,MATCH(GT9,Rank,0),MATCH(HI9,Rank,0)))))</f>
        <v/>
      </c>
      <c r="KS58" s="153"/>
    </row>
    <row r="59" spans="1:305" s="14" customFormat="1" hidden="1" x14ac:dyDescent="0.25">
      <c r="A59" s="44" t="s">
        <v>49</v>
      </c>
      <c r="D59" s="88"/>
      <c r="E59" s="44">
        <f>IF(D9="-",0,IF(D9="",0,(IF(E9=0,0,IF(E58="-",0,INDEX(ThreatScore,MATCH(E58,Rank,0)))))))</f>
        <v>0</v>
      </c>
      <c r="F59" s="44">
        <f>IF(D9="-",0,IF(D9="",0,(IF(F9=0,0,IF(F58="-",0,INDEX(ThreatScore,MATCH(F58,Rank,0)))))))</f>
        <v>0</v>
      </c>
      <c r="G59" s="44">
        <f>IF(D9="-",0,IF(D9="",0,(IF(G9=0,0,IF(G58="-",0,INDEX(ThreatScore,MATCH(G58,Rank,0)))))))</f>
        <v>0</v>
      </c>
      <c r="H59" s="44">
        <f>IF(D9="-",0,IF(D9="",0,(IF(H9=0,0,IF(H58="-",0,INDEX(ThreatScore,MATCH(H58,Rank,0)))))))</f>
        <v>0</v>
      </c>
      <c r="I59" s="44">
        <f>IF(D9="-",0,IF(D9="",0,(IF(I9=0,0,IF(I58="-",0,INDEX(ThreatScore,MATCH(I58,Rank,0)))))))</f>
        <v>0</v>
      </c>
      <c r="J59" s="44">
        <f xml:space="preserve"> IF(D9="-",0,IF(D9="",0,(IF(J9=0,0,IF(J58="-",0,INDEX(ThreatScore,MATCH(J58,Rank,0)))))))</f>
        <v>0</v>
      </c>
      <c r="K59" s="44">
        <f>IF(D9="-",0,IF(D9="",0,(IF(K9=0,0,IF(K58="-",0,INDEX(ThreatScore,MATCH(K58,Rank,0)))))))</f>
        <v>0</v>
      </c>
      <c r="L59" s="44">
        <f>IF(D9="-",0,IF(D9="",0,(IF(L9=0,0,IF(L58="-",0,INDEX(ThreatScore,MATCH(L58,Rank,0)))))))</f>
        <v>0</v>
      </c>
      <c r="M59" s="44">
        <f>IF(D9="-",0,IF(D9="",0,(IF(M9=0,0,IF(M58="-",0,INDEX(ThreatScore,MATCH(M58,Rank,0)))))))</f>
        <v>0</v>
      </c>
      <c r="N59" s="44">
        <f>IF(D9="-",0,IF(D9="",0,(IF(N9=0,0,IF(N58="-",0,INDEX(ThreatScore,MATCH(N58,Rank,0)))))))</f>
        <v>0</v>
      </c>
      <c r="O59" s="44">
        <f>IF(D9="-",0,IF(D9="",0,(IF(O9=0,0,IF(O58="-",0,INDEX(ThreatScore,MATCH(O58,Rank,0)))))))</f>
        <v>0</v>
      </c>
      <c r="P59" s="44">
        <f>IF(D9="-",0,IF(D9="",0,(IF(P9=0,0,IF(P58="-",0,INDEX(ThreatScore,MATCH(P58,Rank,0)))))))</f>
        <v>0</v>
      </c>
      <c r="Q59" s="44">
        <f>IF(D9="-",0,IF(D9="",0,(IF(Q9=0,0,IF(Q58="-",0,INDEX(ThreatScore,MATCH(Q58,Rank,0)))))))</f>
        <v>0</v>
      </c>
      <c r="R59" s="44">
        <f>IF(D9="-",0,IF(D9="",0,(IF(R9=0,0,IF(R58="-",0,INDEX(ThreatScore,MATCH(R58,Rank,0)))))))</f>
        <v>0</v>
      </c>
      <c r="S59" s="105">
        <f>IF(D9="-",0,IF(D9="",0,(IF(S9=0,0,IF(S58="-",0,INDEX(ThreatScore,MATCH(S58,Rank,0)))))))</f>
        <v>0</v>
      </c>
      <c r="V59" s="88"/>
      <c r="W59" s="44">
        <f>IF(V9="-",0,IF(V9="",0,(IF(W9=0,0,IF(W58="-",0,INDEX(ThreatScore,MATCH(W58,Rank,0)))))))</f>
        <v>0</v>
      </c>
      <c r="X59" s="44">
        <f>IF(V9="-",0,IF(V9="",0,(IF(X9=0,0,IF(X58="-",0,INDEX(ThreatScore,MATCH(X58,Rank,0)))))))</f>
        <v>0</v>
      </c>
      <c r="Y59" s="44">
        <f>IF(V9="-",0,IF(V9="",0,(IF(Y9=0,0,IF(Y58="-",0,INDEX(ThreatScore,MATCH(Y58,Rank,0)))))))</f>
        <v>0</v>
      </c>
      <c r="Z59" s="44">
        <f>IF(V9="-",0,IF(V9="",0,(IF(Z9=0,0,IF(Z58="-",0,INDEX(ThreatScore,MATCH(Z58,Rank,0)))))))</f>
        <v>0</v>
      </c>
      <c r="AA59" s="44">
        <f>IF(V9="-",0,IF(V9="",0,(IF(AA9=0,0,IF(AA58="-",0,INDEX(ThreatScore,MATCH(AA58,Rank,0)))))))</f>
        <v>0</v>
      </c>
      <c r="AB59" s="44">
        <f xml:space="preserve"> IF(V9="-",0,IF(V9="",0,(IF(AB9=0,0,IF(AB58="-",0,INDEX(ThreatScore,MATCH(AB58,Rank,0)))))))</f>
        <v>0</v>
      </c>
      <c r="AC59" s="44">
        <f>IF(V9="-",0,IF(V9="",0,(IF(AC9=0,0,IF(AC58="-",0,INDEX(ThreatScore,MATCH(AC58,Rank,0)))))))</f>
        <v>0</v>
      </c>
      <c r="AD59" s="44">
        <f>IF(V9="-",0,IF(V9="",0,(IF(AD9=0,0,IF(AD58="-",0,INDEX(ThreatScore,MATCH(AD58,Rank,0)))))))</f>
        <v>0</v>
      </c>
      <c r="AE59" s="44">
        <f>IF(V9="-",0,IF(V9="",0,(IF(AE9=0,0,IF(AE58="-",0,INDEX(ThreatScore,MATCH(AE58,Rank,0)))))))</f>
        <v>0</v>
      </c>
      <c r="AF59" s="44">
        <f>IF(V9="-",0,IF(V9="",0,(IF(AF9=0,0,IF(AF58="-",0,INDEX(ThreatScore,MATCH(AF58,Rank,0)))))))</f>
        <v>0</v>
      </c>
      <c r="AG59" s="44">
        <f>IF(V9="-",0,IF(V9="",0,(IF(AG9=0,0,IF(AG58="-",0,INDEX(ThreatScore,MATCH(AG58,Rank,0)))))))</f>
        <v>0</v>
      </c>
      <c r="AH59" s="44">
        <f>IF(V9="-",0,IF(V9="",0,(IF(AH9=0,0,IF(AH58="-",0,INDEX(ThreatScore,MATCH(AH58,Rank,0)))))))</f>
        <v>0</v>
      </c>
      <c r="AI59" s="44">
        <f>IF(V9="-",0,IF(V9="",0,(IF(AI9=0,0,IF(AI58="-",0,INDEX(ThreatScore,MATCH(AI58,Rank,0)))))))</f>
        <v>0</v>
      </c>
      <c r="AJ59" s="44">
        <f>IF(V9="-",0,IF(V9="",0,(IF(AJ9=0,0,IF(AJ58="-",0,INDEX(ThreatScore,MATCH(AJ58,Rank,0)))))))</f>
        <v>0</v>
      </c>
      <c r="AK59" s="105">
        <f>IF(V9="-",0,IF(V9="",0,(IF(AK9=0,0,IF(AK58="-",0,INDEX(ThreatScore,MATCH(AK58,Rank,0)))))))</f>
        <v>0</v>
      </c>
      <c r="AN59" s="88"/>
      <c r="AO59" s="44">
        <f>IF(AN9="-",0,IF(AN9="",0,(IF(AO9=0,0,IF(AO58="-",0,INDEX(ThreatScore,MATCH(AO58,Rank,0)))))))</f>
        <v>0</v>
      </c>
      <c r="AP59" s="44">
        <f>IF(AN9="-",0,IF(AN9="",0,(IF(AP9=0,0,IF(AP58="-",0,INDEX(ThreatScore,MATCH(AP58,Rank,0)))))))</f>
        <v>0</v>
      </c>
      <c r="AQ59" s="44">
        <f>IF(AN9="-",0,IF(AN9="",0,(IF(AQ9=0,0,IF(AQ58="-",0,INDEX(ThreatScore,MATCH(AQ58,Rank,0)))))))</f>
        <v>0</v>
      </c>
      <c r="AR59" s="44">
        <f>IF(AN9="-",0,IF(AN9="",0,(IF(AR9=0,0,IF(AR58="-",0,INDEX(ThreatScore,MATCH(AR58,Rank,0)))))))</f>
        <v>0</v>
      </c>
      <c r="AS59" s="44">
        <f>IF(AN9="-",0,IF(AN9="",0,(IF(AS9=0,0,IF(AS58="-",0,INDEX(ThreatScore,MATCH(AS58,Rank,0)))))))</f>
        <v>0</v>
      </c>
      <c r="AT59" s="44">
        <f xml:space="preserve"> IF(AN9="-",0,IF(AN9="",0,(IF(AT9=0,0,IF(AT58="-",0,INDEX(ThreatScore,MATCH(AT58,Rank,0)))))))</f>
        <v>0</v>
      </c>
      <c r="AU59" s="44">
        <f>IF(AN9="-",0,IF(AN9="",0,(IF(AU9=0,0,IF(AU58="-",0,INDEX(ThreatScore,MATCH(AU58,Rank,0)))))))</f>
        <v>0</v>
      </c>
      <c r="AV59" s="44">
        <f>IF(AN9="-",0,IF(AN9="",0,(IF(AV9=0,0,IF(AV58="-",0,INDEX(ThreatScore,MATCH(AV58,Rank,0)))))))</f>
        <v>0</v>
      </c>
      <c r="AW59" s="44">
        <f>IF(AN9="-",0,IF(AN9="",0,(IF(AW9=0,0,IF(AW58="-",0,INDEX(ThreatScore,MATCH(AW58,Rank,0)))))))</f>
        <v>0</v>
      </c>
      <c r="AX59" s="44">
        <f>IF(AN9="-",0,IF(AN9="",0,(IF(AX9=0,0,IF(AX58="-",0,INDEX(ThreatScore,MATCH(AX58,Rank,0)))))))</f>
        <v>0</v>
      </c>
      <c r="AY59" s="44">
        <f>IF(AN9="-",0,IF(AN9="",0,(IF(AY9=0,0,IF(AY58="-",0,INDEX(ThreatScore,MATCH(AY58,Rank,0)))))))</f>
        <v>0</v>
      </c>
      <c r="AZ59" s="44">
        <f>IF(AN9="-",0,IF(AN9="",0,(IF(AZ9=0,0,IF(AZ58="-",0,INDEX(ThreatScore,MATCH(AZ58,Rank,0)))))))</f>
        <v>0</v>
      </c>
      <c r="BA59" s="44">
        <f>IF(AN9="-",0,IF(AN9="",0,(IF(BA9=0,0,IF(BA58="-",0,INDEX(ThreatScore,MATCH(BA58,Rank,0)))))))</f>
        <v>0</v>
      </c>
      <c r="BB59" s="44">
        <f>IF(AN9="-",0,IF(AN9="",0,(IF(BB9=0,0,IF(BB58="-",0,INDEX(ThreatScore,MATCH(BB58,Rank,0)))))))</f>
        <v>0</v>
      </c>
      <c r="BC59" s="105">
        <f>IF(AN9="-",0,IF(AN9="",0,(IF(BC9=0,0,IF(BC58="-",0,INDEX(ThreatScore,MATCH(BC58,Rank,0)))))))</f>
        <v>0</v>
      </c>
      <c r="BF59" s="88"/>
      <c r="BG59" s="44">
        <f>IF(BF9="-",0,IF(BF9="",0,(IF(BG9=0,0,IF(BG58="-",0,INDEX(ThreatScore,MATCH(BG58,Rank,0)))))))</f>
        <v>0</v>
      </c>
      <c r="BH59" s="44">
        <f>IF(BF9="-",0,IF(BF9="",0,(IF(BH9=0,0,IF(BH58="-",0,INDEX(ThreatScore,MATCH(BH58,Rank,0)))))))</f>
        <v>0</v>
      </c>
      <c r="BI59" s="44">
        <f>IF(BF9="-",0,IF(BF9="",0,(IF(BI9=0,0,IF(BI58="-",0,INDEX(ThreatScore,MATCH(BI58,Rank,0)))))))</f>
        <v>0</v>
      </c>
      <c r="BJ59" s="44">
        <f>IF(BF9="-",0,IF(BF9="",0,(IF(BJ9=0,0,IF(BJ58="-",0,INDEX(ThreatScore,MATCH(BJ58,Rank,0)))))))</f>
        <v>0</v>
      </c>
      <c r="BK59" s="44">
        <f>IF(BF9="-",0,IF(BF9="",0,(IF(BK9=0,0,IF(BK58="-",0,INDEX(ThreatScore,MATCH(BK58,Rank,0)))))))</f>
        <v>0</v>
      </c>
      <c r="BL59" s="44">
        <f xml:space="preserve"> IF(BF9="-",0,IF(BF9="",0,(IF(BL9=0,0,IF(BL58="-",0,INDEX(ThreatScore,MATCH(BL58,Rank,0)))))))</f>
        <v>0</v>
      </c>
      <c r="BM59" s="44">
        <f>IF(BF9="-",0,IF(BF9="",0,(IF(BM9=0,0,IF(BM58="-",0,INDEX(ThreatScore,MATCH(BM58,Rank,0)))))))</f>
        <v>0</v>
      </c>
      <c r="BN59" s="44">
        <f>IF(BF9="-",0,IF(BF9="",0,(IF(BN9=0,0,IF(BN58="-",0,INDEX(ThreatScore,MATCH(BN58,Rank,0)))))))</f>
        <v>0</v>
      </c>
      <c r="BO59" s="44">
        <f>IF(BF9="-",0,IF(BF9="",0,(IF(BO9=0,0,IF(BO58="-",0,INDEX(ThreatScore,MATCH(BO58,Rank,0)))))))</f>
        <v>0</v>
      </c>
      <c r="BP59" s="44">
        <f>IF(BF9="-",0,IF(BF9="",0,(IF(BP9=0,0,IF(BP58="-",0,INDEX(ThreatScore,MATCH(BP58,Rank,0)))))))</f>
        <v>0</v>
      </c>
      <c r="BQ59" s="44">
        <f>IF(BF9="-",0,IF(BF9="",0,(IF(BQ9=0,0,IF(BQ58="-",0,INDEX(ThreatScore,MATCH(BQ58,Rank,0)))))))</f>
        <v>0</v>
      </c>
      <c r="BR59" s="44">
        <f>IF(BF9="-",0,IF(BF9="",0,(IF(BR9=0,0,IF(BR58="-",0,INDEX(ThreatScore,MATCH(BR58,Rank,0)))))))</f>
        <v>0</v>
      </c>
      <c r="BS59" s="44">
        <f>IF(BF9="-",0,IF(BF9="",0,(IF(BS9=0,0,IF(BS58="-",0,INDEX(ThreatScore,MATCH(BS58,Rank,0)))))))</f>
        <v>0</v>
      </c>
      <c r="BT59" s="44">
        <f>IF(BF9="-",0,IF(BF9="",0,(IF(BT9=0,0,IF(BT58="-",0,INDEX(ThreatScore,MATCH(BT58,Rank,0)))))))</f>
        <v>0</v>
      </c>
      <c r="BU59" s="105">
        <f>IF(BF9="-",0,IF(BF9="",0,(IF(BU9=0,0,IF(BU58="-",0,INDEX(ThreatScore,MATCH(BU58,Rank,0)))))))</f>
        <v>0</v>
      </c>
      <c r="BX59" s="88"/>
      <c r="BY59" s="44">
        <f>IF(BX9="-",0,IF(BX9="",0,(IF(BY9=0,0,IF(BY58="-",0,INDEX(ThreatScore,MATCH(BY58,Rank,0)))))))</f>
        <v>0</v>
      </c>
      <c r="BZ59" s="44">
        <f>IF(BX9="-",0,IF(BX9="",0,(IF(BZ9=0,0,IF(BZ58="-",0,INDEX(ThreatScore,MATCH(BZ58,Rank,0)))))))</f>
        <v>0</v>
      </c>
      <c r="CA59" s="44">
        <f>IF(BX9="-",0,IF(BX9="",0,(IF(CA9=0,0,IF(CA58="-",0,INDEX(ThreatScore,MATCH(CA58,Rank,0)))))))</f>
        <v>0</v>
      </c>
      <c r="CB59" s="44">
        <f>IF(BX9="-",0,IF(BX9="",0,(IF(CB9=0,0,IF(CB58="-",0,INDEX(ThreatScore,MATCH(CB58,Rank,0)))))))</f>
        <v>0</v>
      </c>
      <c r="CC59" s="44">
        <f>IF(BX9="-",0,IF(BX9="",0,(IF(CC9=0,0,IF(CC58="-",0,INDEX(ThreatScore,MATCH(CC58,Rank,0)))))))</f>
        <v>0</v>
      </c>
      <c r="CD59" s="44">
        <f xml:space="preserve"> IF(BX9="-",0,IF(BX9="",0,(IF(CD9=0,0,IF(CD58="-",0,INDEX(ThreatScore,MATCH(CD58,Rank,0)))))))</f>
        <v>0</v>
      </c>
      <c r="CE59" s="44">
        <f>IF(BX9="-",0,IF(BX9="",0,(IF(CE9=0,0,IF(CE58="-",0,INDEX(ThreatScore,MATCH(CE58,Rank,0)))))))</f>
        <v>0</v>
      </c>
      <c r="CF59" s="44">
        <f>IF(BX9="-",0,IF(BX9="",0,(IF(CF9=0,0,IF(CF58="-",0,INDEX(ThreatScore,MATCH(CF58,Rank,0)))))))</f>
        <v>0</v>
      </c>
      <c r="CG59" s="44">
        <f>IF(BX9="-",0,IF(BX9="",0,(IF(CG9=0,0,IF(CG58="-",0,INDEX(ThreatScore,MATCH(CG58,Rank,0)))))))</f>
        <v>0</v>
      </c>
      <c r="CH59" s="44">
        <f>IF(BX9="-",0,IF(BX9="",0,(IF(CH9=0,0,IF(CH58="-",0,INDEX(ThreatScore,MATCH(CH58,Rank,0)))))))</f>
        <v>0</v>
      </c>
      <c r="CI59" s="44">
        <f>IF(BX9="-",0,IF(BX9="",0,(IF(CI9=0,0,IF(CI58="-",0,INDEX(ThreatScore,MATCH(CI58,Rank,0)))))))</f>
        <v>0</v>
      </c>
      <c r="CJ59" s="44">
        <f>IF(BX9="-",0,IF(BX9="",0,(IF(CJ9=0,0,IF(CJ58="-",0,INDEX(ThreatScore,MATCH(CJ58,Rank,0)))))))</f>
        <v>0</v>
      </c>
      <c r="CK59" s="44">
        <f>IF(BX9="-",0,IF(BX9="",0,(IF(CK9=0,0,IF(CK58="-",0,INDEX(ThreatScore,MATCH(CK58,Rank,0)))))))</f>
        <v>0</v>
      </c>
      <c r="CL59" s="44">
        <f>IF(BX9="-",0,IF(BX9="",0,(IF(CL9=0,0,IF(CL58="-",0,INDEX(ThreatScore,MATCH(CL58,Rank,0)))))))</f>
        <v>0</v>
      </c>
      <c r="CM59" s="105">
        <f>IF(BX9="-",0,IF(BX9="",0,(IF(CM9=0,0,IF(CM58="-",0,INDEX(ThreatScore,MATCH(CM58,Rank,0)))))))</f>
        <v>0</v>
      </c>
      <c r="CP59" s="88"/>
      <c r="CQ59" s="44">
        <f>IF(CP9="-",0,IF(CP9="",0,(IF(CQ9=0,0,IF(CQ58="-",0,INDEX(ThreatScore,MATCH(CQ58,Rank,0)))))))</f>
        <v>0</v>
      </c>
      <c r="CR59" s="44">
        <f>IF(CP9="-",0,IF(CP9="",0,(IF(CR9=0,0,IF(CR58="-",0,INDEX(ThreatScore,MATCH(CR58,Rank,0)))))))</f>
        <v>0</v>
      </c>
      <c r="CS59" s="44">
        <f>IF(CP9="-",0,IF(CP9="",0,(IF(CS9=0,0,IF(CS58="-",0,INDEX(ThreatScore,MATCH(CS58,Rank,0)))))))</f>
        <v>0</v>
      </c>
      <c r="CT59" s="44">
        <f>IF(CP9="-",0,IF(CP9="",0,(IF(CT9=0,0,IF(CT58="-",0,INDEX(ThreatScore,MATCH(CT58,Rank,0)))))))</f>
        <v>0</v>
      </c>
      <c r="CU59" s="44">
        <f>IF(CP9="-",0,IF(CP9="",0,(IF(CU9=0,0,IF(CU58="-",0,INDEX(ThreatScore,MATCH(CU58,Rank,0)))))))</f>
        <v>0</v>
      </c>
      <c r="CV59" s="44">
        <f xml:space="preserve"> IF(CP9="-",0,IF(CP9="",0,(IF(CV9=0,0,IF(CV58="-",0,INDEX(ThreatScore,MATCH(CV58,Rank,0)))))))</f>
        <v>0</v>
      </c>
      <c r="CW59" s="44">
        <f>IF(CP9="-",0,IF(CP9="",0,(IF(CW9=0,0,IF(CW58="-",0,INDEX(ThreatScore,MATCH(CW58,Rank,0)))))))</f>
        <v>0</v>
      </c>
      <c r="CX59" s="44">
        <f>IF(CP9="-",0,IF(CP9="",0,(IF(CX9=0,0,IF(CX58="-",0,INDEX(ThreatScore,MATCH(CX58,Rank,0)))))))</f>
        <v>0</v>
      </c>
      <c r="CY59" s="44">
        <f>IF(CP9="-",0,IF(CP9="",0,(IF(CY9=0,0,IF(CY58="-",0,INDEX(ThreatScore,MATCH(CY58,Rank,0)))))))</f>
        <v>0</v>
      </c>
      <c r="CZ59" s="44">
        <f>IF(CP9="-",0,IF(CP9="",0,(IF(CZ9=0,0,IF(CZ58="-",0,INDEX(ThreatScore,MATCH(CZ58,Rank,0)))))))</f>
        <v>0</v>
      </c>
      <c r="DA59" s="44">
        <f>IF(CP9="-",0,IF(CP9="",0,(IF(DA9=0,0,IF(DA58="-",0,INDEX(ThreatScore,MATCH(DA58,Rank,0)))))))</f>
        <v>0</v>
      </c>
      <c r="DB59" s="44">
        <f>IF(CP9="-",0,IF(CP9="",0,(IF(DB9=0,0,IF(DB58="-",0,INDEX(ThreatScore,MATCH(DB58,Rank,0)))))))</f>
        <v>0</v>
      </c>
      <c r="DC59" s="44">
        <f>IF(CP9="-",0,IF(CP9="",0,(IF(DC9=0,0,IF(DC58="-",0,INDEX(ThreatScore,MATCH(DC58,Rank,0)))))))</f>
        <v>0</v>
      </c>
      <c r="DD59" s="44">
        <f>IF(CP9="-",0,IF(CP9="",0,(IF(DD9=0,0,IF(DD58="-",0,INDEX(ThreatScore,MATCH(DD58,Rank,0)))))))</f>
        <v>0</v>
      </c>
      <c r="DE59" s="105">
        <f>IF(CP9="-",0,IF(CP9="",0,(IF(DE9=0,0,IF(DE58="-",0,INDEX(ThreatScore,MATCH(DE58,Rank,0)))))))</f>
        <v>0</v>
      </c>
      <c r="DH59" s="88"/>
      <c r="DI59" s="44">
        <f>IF(DH9="-",0,IF(DH9="",0,(IF(DI9=0,0,IF(DI58="-",0,INDEX(ThreatScore,MATCH(DI58,Rank,0)))))))</f>
        <v>0</v>
      </c>
      <c r="DJ59" s="44">
        <f>IF(DH9="-",0,IF(DH9="",0,(IF(DJ9=0,0,IF(DJ58="-",0,INDEX(ThreatScore,MATCH(DJ58,Rank,0)))))))</f>
        <v>0</v>
      </c>
      <c r="DK59" s="44">
        <f>IF(DH9="-",0,IF(DH9="",0,(IF(DK9=0,0,IF(DK58="-",0,INDEX(ThreatScore,MATCH(DK58,Rank,0)))))))</f>
        <v>0</v>
      </c>
      <c r="DL59" s="44">
        <f>IF(DH9="-",0,IF(DH9="",0,(IF(DL9=0,0,IF(DL58="-",0,INDEX(ThreatScore,MATCH(DL58,Rank,0)))))))</f>
        <v>0</v>
      </c>
      <c r="DM59" s="44">
        <f>IF(DH9="-",0,IF(DH9="",0,(IF(DM9=0,0,IF(DM58="-",0,INDEX(ThreatScore,MATCH(DM58,Rank,0)))))))</f>
        <v>0</v>
      </c>
      <c r="DN59" s="44">
        <f xml:space="preserve"> IF(DH9="-",0,IF(DH9="",0,(IF(DN9=0,0,IF(DN58="-",0,INDEX(ThreatScore,MATCH(DN58,Rank,0)))))))</f>
        <v>0</v>
      </c>
      <c r="DO59" s="44">
        <f>IF(DH9="-",0,IF(DH9="",0,(IF(DO9=0,0,IF(DO58="-",0,INDEX(ThreatScore,MATCH(DO58,Rank,0)))))))</f>
        <v>0</v>
      </c>
      <c r="DP59" s="44">
        <f>IF(DH9="-",0,IF(DH9="",0,(IF(DP9=0,0,IF(DP58="-",0,INDEX(ThreatScore,MATCH(DP58,Rank,0)))))))</f>
        <v>0</v>
      </c>
      <c r="DQ59" s="44">
        <f>IF(DH9="-",0,IF(DH9="",0,(IF(DQ9=0,0,IF(DQ58="-",0,INDEX(ThreatScore,MATCH(DQ58,Rank,0)))))))</f>
        <v>0</v>
      </c>
      <c r="DR59" s="44">
        <f>IF(DH9="-",0,IF(DH9="",0,(IF(DR9=0,0,IF(DR58="-",0,INDEX(ThreatScore,MATCH(DR58,Rank,0)))))))</f>
        <v>0</v>
      </c>
      <c r="DS59" s="44">
        <f>IF(DH9="-",0,IF(DH9="",0,(IF(DS9=0,0,IF(DS58="-",0,INDEX(ThreatScore,MATCH(DS58,Rank,0)))))))</f>
        <v>0</v>
      </c>
      <c r="DT59" s="44">
        <f>IF(DH9="-",0,IF(DH9="",0,(IF(DT9=0,0,IF(DT58="-",0,INDEX(ThreatScore,MATCH(DT58,Rank,0)))))))</f>
        <v>0</v>
      </c>
      <c r="DU59" s="44">
        <f>IF(DH9="-",0,IF(DH9="",0,(IF(DU9=0,0,IF(DU58="-",0,INDEX(ThreatScore,MATCH(DU58,Rank,0)))))))</f>
        <v>0</v>
      </c>
      <c r="DV59" s="44">
        <f>IF(DH9="-",0,IF(DH9="",0,(IF(DV9=0,0,IF(DV58="-",0,INDEX(ThreatScore,MATCH(DV58,Rank,0)))))))</f>
        <v>0</v>
      </c>
      <c r="DW59" s="105">
        <f>IF(DH9="-",0,IF(DH9="",0,(IF(DW9=0,0,IF(DW58="-",0,INDEX(ThreatScore,MATCH(DW58,Rank,0)))))))</f>
        <v>0</v>
      </c>
      <c r="DZ59" s="88"/>
      <c r="EA59" s="44">
        <f>IF(DZ9="-",0,IF(DZ9="",0,(IF(EA9=0,0,IF(EA58="-",0,INDEX(ThreatScore,MATCH(EA58,Rank,0)))))))</f>
        <v>0</v>
      </c>
      <c r="EB59" s="44">
        <f>IF(DZ9="-",0,IF(DZ9="",0,(IF(EB9=0,0,IF(EB58="-",0,INDEX(ThreatScore,MATCH(EB58,Rank,0)))))))</f>
        <v>0</v>
      </c>
      <c r="EC59" s="44">
        <f>IF(DZ9="-",0,IF(DZ9="",0,(IF(EC9=0,0,IF(EC58="-",0,INDEX(ThreatScore,MATCH(EC58,Rank,0)))))))</f>
        <v>0</v>
      </c>
      <c r="ED59" s="44">
        <f>IF(DZ9="-",0,IF(DZ9="",0,(IF(ED9=0,0,IF(ED58="-",0,INDEX(ThreatScore,MATCH(ED58,Rank,0)))))))</f>
        <v>0</v>
      </c>
      <c r="EE59" s="44">
        <f>IF(DZ9="-",0,IF(DZ9="",0,(IF(EE9=0,0,IF(EE58="-",0,INDEX(ThreatScore,MATCH(EE58,Rank,0)))))))</f>
        <v>0</v>
      </c>
      <c r="EF59" s="44">
        <f xml:space="preserve"> IF(DZ9="-",0,IF(DZ9="",0,(IF(EF9=0,0,IF(EF58="-",0,INDEX(ThreatScore,MATCH(EF58,Rank,0)))))))</f>
        <v>0</v>
      </c>
      <c r="EG59" s="44">
        <f>IF(DZ9="-",0,IF(DZ9="",0,(IF(EG9=0,0,IF(EG58="-",0,INDEX(ThreatScore,MATCH(EG58,Rank,0)))))))</f>
        <v>0</v>
      </c>
      <c r="EH59" s="44">
        <f>IF(DZ9="-",0,IF(DZ9="",0,(IF(EH9=0,0,IF(EH58="-",0,INDEX(ThreatScore,MATCH(EH58,Rank,0)))))))</f>
        <v>0</v>
      </c>
      <c r="EI59" s="44">
        <f>IF(DZ9="-",0,IF(DZ9="",0,(IF(EI9=0,0,IF(EI58="-",0,INDEX(ThreatScore,MATCH(EI58,Rank,0)))))))</f>
        <v>0</v>
      </c>
      <c r="EJ59" s="44">
        <f>IF(DZ9="-",0,IF(DZ9="",0,(IF(EJ9=0,0,IF(EJ58="-",0,INDEX(ThreatScore,MATCH(EJ58,Rank,0)))))))</f>
        <v>0</v>
      </c>
      <c r="EK59" s="44">
        <f>IF(DZ9="-",0,IF(DZ9="",0,(IF(EK9=0,0,IF(EK58="-",0,INDEX(ThreatScore,MATCH(EK58,Rank,0)))))))</f>
        <v>0</v>
      </c>
      <c r="EL59" s="44">
        <f>IF(DZ9="-",0,IF(DZ9="",0,(IF(EL9=0,0,IF(EL58="-",0,INDEX(ThreatScore,MATCH(EL58,Rank,0)))))))</f>
        <v>0</v>
      </c>
      <c r="EM59" s="44">
        <f>IF(DZ9="-",0,IF(DZ9="",0,(IF(EM9=0,0,IF(EM58="-",0,INDEX(ThreatScore,MATCH(EM58,Rank,0)))))))</f>
        <v>0</v>
      </c>
      <c r="EN59" s="44">
        <f>IF(DZ9="-",0,IF(DZ9="",0,(IF(EN9=0,0,IF(EN58="-",0,INDEX(ThreatScore,MATCH(EN58,Rank,0)))))))</f>
        <v>0</v>
      </c>
      <c r="EO59" s="105">
        <f>IF(DZ9="-",0,IF(DZ9="",0,(IF(EO9=0,0,IF(EO58="-",0,INDEX(ThreatScore,MATCH(EO58,Rank,0)))))))</f>
        <v>0</v>
      </c>
      <c r="ER59" s="88"/>
      <c r="ES59" s="44">
        <f>IF(ER9="-",0,IF(ER9="",0,(IF(ES9=0,0,IF(ES58="-",0,INDEX(ThreatScore,MATCH(ES58,Rank,0)))))))</f>
        <v>0</v>
      </c>
      <c r="ET59" s="44">
        <f>IF(ER9="-",0,IF(ER9="",0,(IF(ET9=0,0,IF(ET58="-",0,INDEX(ThreatScore,MATCH(ET58,Rank,0)))))))</f>
        <v>0</v>
      </c>
      <c r="EU59" s="44">
        <f>IF(ER9="-",0,IF(ER9="",0,(IF(EU9=0,0,IF(EU58="-",0,INDEX(ThreatScore,MATCH(EU58,Rank,0)))))))</f>
        <v>0</v>
      </c>
      <c r="EV59" s="44">
        <f>IF(ER9="-",0,IF(ER9="",0,(IF(EV9=0,0,IF(EV58="-",0,INDEX(ThreatScore,MATCH(EV58,Rank,0)))))))</f>
        <v>0</v>
      </c>
      <c r="EW59" s="44">
        <f>IF(ER9="-",0,IF(ER9="",0,(IF(EW9=0,0,IF(EW58="-",0,INDEX(ThreatScore,MATCH(EW58,Rank,0)))))))</f>
        <v>0</v>
      </c>
      <c r="EX59" s="44">
        <f xml:space="preserve"> IF(ER9="-",0,IF(ER9="",0,(IF(EX9=0,0,IF(EX58="-",0,INDEX(ThreatScore,MATCH(EX58,Rank,0)))))))</f>
        <v>0</v>
      </c>
      <c r="EY59" s="44">
        <f>IF(ER9="-",0,IF(ER9="",0,(IF(EY9=0,0,IF(EY58="-",0,INDEX(ThreatScore,MATCH(EY58,Rank,0)))))))</f>
        <v>0</v>
      </c>
      <c r="EZ59" s="44">
        <f>IF(ER9="-",0,IF(ER9="",0,(IF(EZ9=0,0,IF(EZ58="-",0,INDEX(ThreatScore,MATCH(EZ58,Rank,0)))))))</f>
        <v>0</v>
      </c>
      <c r="FA59" s="44">
        <f>IF(ER9="-",0,IF(ER9="",0,(IF(FA9=0,0,IF(FA58="-",0,INDEX(ThreatScore,MATCH(FA58,Rank,0)))))))</f>
        <v>0</v>
      </c>
      <c r="FB59" s="44">
        <f>IF(ER9="-",0,IF(ER9="",0,(IF(FB9=0,0,IF(FB58="-",0,INDEX(ThreatScore,MATCH(FB58,Rank,0)))))))</f>
        <v>0</v>
      </c>
      <c r="FC59" s="44">
        <f>IF(ER9="-",0,IF(ER9="",0,(IF(FC9=0,0,IF(FC58="-",0,INDEX(ThreatScore,MATCH(FC58,Rank,0)))))))</f>
        <v>0</v>
      </c>
      <c r="FD59" s="44">
        <f>IF(ER9="-",0,IF(ER9="",0,(IF(FD9=0,0,IF(FD58="-",0,INDEX(ThreatScore,MATCH(FD58,Rank,0)))))))</f>
        <v>0</v>
      </c>
      <c r="FE59" s="44">
        <f>IF(ER9="-",0,IF(ER9="",0,(IF(FE9=0,0,IF(FE58="-",0,INDEX(ThreatScore,MATCH(FE58,Rank,0)))))))</f>
        <v>0</v>
      </c>
      <c r="FF59" s="44">
        <f>IF(ER9="-",0,IF(ER9="",0,(IF(FF9=0,0,IF(FF58="-",0,INDEX(ThreatScore,MATCH(FF58,Rank,0)))))))</f>
        <v>0</v>
      </c>
      <c r="FG59" s="105">
        <f>IF(ER9="-",0,IF(ER9="",0,(IF(FG9=0,0,IF(FG58="-",0,INDEX(ThreatScore,MATCH(FG58,Rank,0)))))))</f>
        <v>0</v>
      </c>
      <c r="FJ59" s="88"/>
      <c r="FK59" s="44">
        <f>IF(FJ9="-",0,IF(FJ9="",0,(IF(FK9=0,0,IF(FK58="-",0,INDEX(ThreatScore,MATCH(FK58,Rank,0)))))))</f>
        <v>0</v>
      </c>
      <c r="FL59" s="44">
        <f>IF(FJ9="-",0,IF(FJ9="",0,(IF(FL9=0,0,IF(FL58="-",0,INDEX(ThreatScore,MATCH(FL58,Rank,0)))))))</f>
        <v>0</v>
      </c>
      <c r="FM59" s="44">
        <f>IF(FJ9="-",0,IF(FJ9="",0,(IF(FM9=0,0,IF(FM58="-",0,INDEX(ThreatScore,MATCH(FM58,Rank,0)))))))</f>
        <v>0</v>
      </c>
      <c r="FN59" s="44">
        <f>IF(FJ9="-",0,IF(FJ9="",0,(IF(FN9=0,0,IF(FN58="-",0,INDEX(ThreatScore,MATCH(FN58,Rank,0)))))))</f>
        <v>0</v>
      </c>
      <c r="FO59" s="44">
        <f>IF(FJ9="-",0,IF(FJ9="",0,(IF(FO9=0,0,IF(FO58="-",0,INDEX(ThreatScore,MATCH(FO58,Rank,0)))))))</f>
        <v>0</v>
      </c>
      <c r="FP59" s="44">
        <f xml:space="preserve"> IF(FJ9="-",0,IF(FJ9="",0,(IF(FP9=0,0,IF(FP58="-",0,INDEX(ThreatScore,MATCH(FP58,Rank,0)))))))</f>
        <v>0</v>
      </c>
      <c r="FQ59" s="44">
        <f>IF(FJ9="-",0,IF(FJ9="",0,(IF(FQ9=0,0,IF(FQ58="-",0,INDEX(ThreatScore,MATCH(FQ58,Rank,0)))))))</f>
        <v>0</v>
      </c>
      <c r="FR59" s="44">
        <f>IF(FJ9="-",0,IF(FJ9="",0,(IF(FR9=0,0,IF(FR58="-",0,INDEX(ThreatScore,MATCH(FR58,Rank,0)))))))</f>
        <v>0</v>
      </c>
      <c r="FS59" s="44">
        <f>IF(FJ9="-",0,IF(FJ9="",0,(IF(FS9=0,0,IF(FS58="-",0,INDEX(ThreatScore,MATCH(FS58,Rank,0)))))))</f>
        <v>0</v>
      </c>
      <c r="FT59" s="44">
        <f>IF(FJ9="-",0,IF(FJ9="",0,(IF(FT9=0,0,IF(FT58="-",0,INDEX(ThreatScore,MATCH(FT58,Rank,0)))))))</f>
        <v>0</v>
      </c>
      <c r="FU59" s="44">
        <f>IF(FJ9="-",0,IF(FJ9="",0,(IF(FU9=0,0,IF(FU58="-",0,INDEX(ThreatScore,MATCH(FU58,Rank,0)))))))</f>
        <v>0</v>
      </c>
      <c r="FV59" s="44">
        <f>IF(FJ9="-",0,IF(FJ9="",0,(IF(FV9=0,0,IF(FV58="-",0,INDEX(ThreatScore,MATCH(FV58,Rank,0)))))))</f>
        <v>0</v>
      </c>
      <c r="FW59" s="44">
        <f>IF(FJ9="-",0,IF(FJ9="",0,(IF(FW9=0,0,IF(FW58="-",0,INDEX(ThreatScore,MATCH(FW58,Rank,0)))))))</f>
        <v>0</v>
      </c>
      <c r="FX59" s="44">
        <f>IF(FJ9="-",0,IF(FJ9="",0,(IF(FX9=0,0,IF(FX58="-",0,INDEX(ThreatScore,MATCH(FX58,Rank,0)))))))</f>
        <v>0</v>
      </c>
      <c r="FY59" s="105">
        <f>IF(FJ9="-",0,IF(FJ9="",0,(IF(FY9=0,0,IF(FY58="-",0,INDEX(ThreatScore,MATCH(FY58,Rank,0)))))))</f>
        <v>0</v>
      </c>
      <c r="GB59" s="88"/>
      <c r="GC59" s="44">
        <f>IF(GB9="-",0,IF(GB9="",0,(IF(GC9=0,0,IF(GC58="-",0,INDEX(ThreatScore,MATCH(GC58,Rank,0)))))))</f>
        <v>0</v>
      </c>
      <c r="GD59" s="44">
        <f>IF(GB9="-",0,IF(GB9="",0,(IF(GD9=0,0,IF(GD58="-",0,INDEX(ThreatScore,MATCH(GD58,Rank,0)))))))</f>
        <v>0</v>
      </c>
      <c r="GE59" s="44">
        <f>IF(GB9="-",0,IF(GB9="",0,(IF(GE9=0,0,IF(GE58="-",0,INDEX(ThreatScore,MATCH(GE58,Rank,0)))))))</f>
        <v>0</v>
      </c>
      <c r="GF59" s="44">
        <f>IF(GB9="-",0,IF(GB9="",0,(IF(GF9=0,0,IF(GF58="-",0,INDEX(ThreatScore,MATCH(GF58,Rank,0)))))))</f>
        <v>0</v>
      </c>
      <c r="GG59" s="44">
        <f>IF(GB9="-",0,IF(GB9="",0,(IF(GG9=0,0,IF(GG58="-",0,INDEX(ThreatScore,MATCH(GG58,Rank,0)))))))</f>
        <v>0</v>
      </c>
      <c r="GH59" s="44">
        <f xml:space="preserve"> IF(GB9="-",0,IF(GB9="",0,(IF(GH9=0,0,IF(GH58="-",0,INDEX(ThreatScore,MATCH(GH58,Rank,0)))))))</f>
        <v>0</v>
      </c>
      <c r="GI59" s="44">
        <f>IF(GB9="-",0,IF(GB9="",0,(IF(GI9=0,0,IF(GI58="-",0,INDEX(ThreatScore,MATCH(GI58,Rank,0)))))))</f>
        <v>0</v>
      </c>
      <c r="GJ59" s="44">
        <f>IF(GB9="-",0,IF(GB9="",0,(IF(GJ9=0,0,IF(GJ58="-",0,INDEX(ThreatScore,MATCH(GJ58,Rank,0)))))))</f>
        <v>0</v>
      </c>
      <c r="GK59" s="44">
        <f>IF(GB9="-",0,IF(GB9="",0,(IF(GK9=0,0,IF(GK58="-",0,INDEX(ThreatScore,MATCH(GK58,Rank,0)))))))</f>
        <v>0</v>
      </c>
      <c r="GL59" s="44">
        <f>IF(GB9="-",0,IF(GB9="",0,(IF(GL9=0,0,IF(GL58="-",0,INDEX(ThreatScore,MATCH(GL58,Rank,0)))))))</f>
        <v>0</v>
      </c>
      <c r="GM59" s="44">
        <f>IF(GB9="-",0,IF(GB9="",0,(IF(GM9=0,0,IF(GM58="-",0,INDEX(ThreatScore,MATCH(GM58,Rank,0)))))))</f>
        <v>0</v>
      </c>
      <c r="GN59" s="44">
        <f>IF(GB9="-",0,IF(GB9="",0,(IF(GN9=0,0,IF(GN58="-",0,INDEX(ThreatScore,MATCH(GN58,Rank,0)))))))</f>
        <v>0</v>
      </c>
      <c r="GO59" s="44">
        <f>IF(GB9="-",0,IF(GB9="",0,(IF(GO9=0,0,IF(GO58="-",0,INDEX(ThreatScore,MATCH(GO58,Rank,0)))))))</f>
        <v>0</v>
      </c>
      <c r="GP59" s="44">
        <f>IF(GB9="-",0,IF(GB9="",0,(IF(GP9=0,0,IF(GP58="-",0,INDEX(ThreatScore,MATCH(GP58,Rank,0)))))))</f>
        <v>0</v>
      </c>
      <c r="GQ59" s="105">
        <f>IF(GB9="-",0,IF(GB9="",0,(IF(GQ9=0,0,IF(GQ58="-",0,INDEX(ThreatScore,MATCH(GQ58,Rank,0)))))))</f>
        <v>0</v>
      </c>
      <c r="GT59" s="88"/>
      <c r="GU59" s="44">
        <f>IF(GT9="-",0,IF(GT9="",0,(IF(GU9=0,0,IF(GU58="-",0,INDEX(ThreatScore,MATCH(GU58,Rank,0)))))))</f>
        <v>0</v>
      </c>
      <c r="GV59" s="44">
        <f>IF(GT9="-",0,IF(GT9="",0,(IF(GV9=0,0,IF(GV58="-",0,INDEX(ThreatScore,MATCH(GV58,Rank,0)))))))</f>
        <v>0</v>
      </c>
      <c r="GW59" s="44">
        <f>IF(GT9="-",0,IF(GT9="",0,(IF(GW9=0,0,IF(GW58="-",0,INDEX(ThreatScore,MATCH(GW58,Rank,0)))))))</f>
        <v>0</v>
      </c>
      <c r="GX59" s="44">
        <f>IF(GT9="-",0,IF(GT9="",0,(IF(GX9=0,0,IF(GX58="-",0,INDEX(ThreatScore,MATCH(GX58,Rank,0)))))))</f>
        <v>0</v>
      </c>
      <c r="GY59" s="44">
        <f>IF(GT9="-",0,IF(GT9="",0,(IF(GY9=0,0,IF(GY58="-",0,INDEX(ThreatScore,MATCH(GY58,Rank,0)))))))</f>
        <v>0</v>
      </c>
      <c r="GZ59" s="44">
        <f xml:space="preserve"> IF(GT9="-",0,IF(GT9="",0,(IF(GZ9=0,0,IF(GZ58="-",0,INDEX(ThreatScore,MATCH(GZ58,Rank,0)))))))</f>
        <v>0</v>
      </c>
      <c r="HA59" s="44">
        <f>IF(GT9="-",0,IF(GT9="",0,(IF(HA9=0,0,IF(HA58="-",0,INDEX(ThreatScore,MATCH(HA58,Rank,0)))))))</f>
        <v>0</v>
      </c>
      <c r="HB59" s="44">
        <f>IF(GT9="-",0,IF(GT9="",0,(IF(HB9=0,0,IF(HB58="-",0,INDEX(ThreatScore,MATCH(HB58,Rank,0)))))))</f>
        <v>0</v>
      </c>
      <c r="HC59" s="44">
        <f>IF(GT9="-",0,IF(GT9="",0,(IF(HC9=0,0,IF(HC58="-",0,INDEX(ThreatScore,MATCH(HC58,Rank,0)))))))</f>
        <v>0</v>
      </c>
      <c r="HD59" s="44">
        <f>IF(GT9="-",0,IF(GT9="",0,(IF(HD9=0,0,IF(HD58="-",0,INDEX(ThreatScore,MATCH(HD58,Rank,0)))))))</f>
        <v>0</v>
      </c>
      <c r="HE59" s="44">
        <f>IF(GT9="-",0,IF(GT9="",0,(IF(HE9=0,0,IF(HE58="-",0,INDEX(ThreatScore,MATCH(HE58,Rank,0)))))))</f>
        <v>0</v>
      </c>
      <c r="HF59" s="44">
        <f>IF(GT9="-",0,IF(GT9="",0,(IF(HF9=0,0,IF(HF58="-",0,INDEX(ThreatScore,MATCH(HF58,Rank,0)))))))</f>
        <v>0</v>
      </c>
      <c r="HG59" s="44">
        <f>IF(GT9="-",0,IF(GT9="",0,(IF(HG9=0,0,IF(HG58="-",0,INDEX(ThreatScore,MATCH(HG58,Rank,0)))))))</f>
        <v>0</v>
      </c>
      <c r="HH59" s="44">
        <f>IF(GT9="-",0,IF(GT9="",0,(IF(HH9=0,0,IF(HH58="-",0,INDEX(ThreatScore,MATCH(HH58,Rank,0)))))))</f>
        <v>0</v>
      </c>
      <c r="HI59" s="105">
        <f>IF(GT9="-",0,IF(GT9="",0,(IF(HI9=0,0,IF(HI58="-",0,INDEX(ThreatScore,MATCH(HI58,Rank,0)))))))</f>
        <v>0</v>
      </c>
      <c r="KS59" s="153"/>
    </row>
    <row r="60" spans="1:305" s="53" customFormat="1" hidden="1" x14ac:dyDescent="0.25">
      <c r="A60" s="55" t="str">
        <f>A10</f>
        <v/>
      </c>
      <c r="D60" s="89"/>
      <c r="S60" s="106"/>
      <c r="V60" s="89"/>
      <c r="AK60" s="106"/>
      <c r="AN60" s="89"/>
      <c r="BC60" s="106"/>
      <c r="BF60" s="89"/>
      <c r="BU60" s="106"/>
      <c r="BX60" s="89"/>
      <c r="CM60" s="106"/>
      <c r="CP60" s="89"/>
      <c r="DE60" s="106"/>
      <c r="DH60" s="89"/>
      <c r="DW60" s="106"/>
      <c r="DZ60" s="89"/>
      <c r="EO60" s="106"/>
      <c r="ER60" s="89"/>
      <c r="FG60" s="106"/>
      <c r="FJ60" s="89"/>
      <c r="FY60" s="106"/>
      <c r="GB60" s="89"/>
      <c r="GQ60" s="106"/>
      <c r="GT60" s="89"/>
      <c r="HI60" s="106"/>
      <c r="KS60" s="154"/>
    </row>
    <row r="61" spans="1:305" hidden="1" x14ac:dyDescent="0.25">
      <c r="A61" s="49" t="s">
        <v>46</v>
      </c>
      <c r="B61">
        <f>IF(B10="Poor",Scoring!$B$9,IF(B10="Fair -",Scoring!$B$8,IF(B10="Fair",Scoring!$B$7,IF(B10="Good -",Scoring!$B$6,IF(B10="Good",Scoring!$B$5,IF(B10="Very Good",Scoring!$B$4,IF(B10="",0)))))))</f>
        <v>0</v>
      </c>
      <c r="C61">
        <f>IF(C10="Poor",Scoring!$B$9,IF(C10="Fair -",Scoring!$B$8,IF(C10="Fair",Scoring!$B$7,IF(C10="Good -",Scoring!$B$6,IF(C10="Good",Scoring!$B$5,IF(C10="Very Good",Scoring!$B$4,IF(C10="",0)))))))</f>
        <v>0</v>
      </c>
      <c r="D61" s="43"/>
      <c r="S61" s="80"/>
      <c r="T61">
        <f>IF(T10="Poor",Scoring!$B$9,IF(T10="Fair -",Scoring!$B$8,IF(T10="Fair",Scoring!$B$7,IF(T10="Good -",Scoring!$B$6,IF(T10="Good",Scoring!$B$5,IF(T10="Very Good",Scoring!$B$4,IF(T10="",0)))))))</f>
        <v>0</v>
      </c>
      <c r="U61">
        <f>IF(U10="Poor",Scoring!$B$9,IF(U10="Fair -",Scoring!$B$8,IF(U10="Fair",Scoring!$B$7,IF(U10="Good -",Scoring!$B$6,IF(U10="Good",Scoring!$B$5,IF(U10="Very Good",Scoring!$B$4,IF(U10="",0)))))))</f>
        <v>0</v>
      </c>
      <c r="V61" s="43"/>
      <c r="AK61" s="80"/>
      <c r="AL61">
        <f>IF(AL10="Poor",Scoring!$B$9,IF(AL10="Fair -",Scoring!$B$8,IF(AL10="Fair",Scoring!$B$7,IF(AL10="Good -",Scoring!$B$6,IF(AL10="Good",Scoring!$B$5,IF(AL10="Very Good",Scoring!$B$4,IF(AL10="",0)))))))</f>
        <v>0</v>
      </c>
      <c r="AM61">
        <f>IF(AM10="Poor",Scoring!$B$9,IF(AM10="Fair -",Scoring!$B$8,IF(AM10="Fair",Scoring!$B$7,IF(AM10="Good -",Scoring!$B$6,IF(AM10="Good",Scoring!$B$5,IF(AM10="Very Good",Scoring!$B$4,IF(AM10="",0)))))))</f>
        <v>0</v>
      </c>
      <c r="AN61" s="43"/>
      <c r="BC61" s="80"/>
      <c r="BD61">
        <f>IF(BD10="Poor",Scoring!$B$9,IF(BD10="Fair -",Scoring!$B$8,IF(BD10="Fair",Scoring!$B$7,IF(BD10="Good -",Scoring!$B$6,IF(BD10="Good",Scoring!$B$5,IF(BD10="Very Good",Scoring!$B$4,IF(BD10="",0)))))))</f>
        <v>0</v>
      </c>
      <c r="BE61">
        <f>IF(BE10="Poor",Scoring!$B$9,IF(BE10="Fair -",Scoring!$B$8,IF(BE10="Fair",Scoring!$B$7,IF(BE10="Good -",Scoring!$B$6,IF(BE10="Good",Scoring!$B$5,IF(BE10="Very Good",Scoring!$B$4,IF(BE10="",0)))))))</f>
        <v>0</v>
      </c>
      <c r="BF61" s="43"/>
      <c r="BU61" s="80"/>
      <c r="BV61">
        <f>IF(BV10="Poor",Scoring!$B$9,IF(BV10="Fair -",Scoring!$B$8,IF(BV10="Fair",Scoring!$B$7,IF(BV10="Good -",Scoring!$B$6,IF(BV10="Good",Scoring!$B$5,IF(BV10="Very Good",Scoring!$B$4,IF(BV10="",0)))))))</f>
        <v>0</v>
      </c>
      <c r="BW61">
        <f>IF(BW10="Poor",Scoring!$B$9,IF(BW10="Fair -",Scoring!$B$8,IF(BW10="Fair",Scoring!$B$7,IF(BW10="Good -",Scoring!$B$6,IF(BW10="Good",Scoring!$B$5,IF(BW10="Very Good",Scoring!$B$4,IF(BW10="",0)))))))</f>
        <v>0</v>
      </c>
      <c r="BX61" s="43"/>
      <c r="CM61" s="80"/>
      <c r="CN61">
        <f>IF(CN10="Poor",Scoring!$B$9,IF(CN10="Fair -",Scoring!$B$8,IF(CN10="Fair",Scoring!$B$7,IF(CN10="Good -",Scoring!$B$6,IF(CN10="Good",Scoring!$B$5,IF(CN10="Very Good",Scoring!$B$4,IF(CN10="",0)))))))</f>
        <v>0</v>
      </c>
      <c r="CO61">
        <f>IF(CO10="Poor",Scoring!$B$9,IF(CO10="Fair -",Scoring!$B$8,IF(CO10="Fair",Scoring!$B$7,IF(CO10="Good -",Scoring!$B$6,IF(CO10="Good",Scoring!$B$5,IF(CO10="Very Good",Scoring!$B$4,IF(CO10="",0)))))))</f>
        <v>0</v>
      </c>
      <c r="CP61" s="43"/>
      <c r="DE61" s="80"/>
      <c r="DF61">
        <f>IF(DF10="Poor",Scoring!$B$9,IF(DF10="Fair -",Scoring!$B$8,IF(DF10="Fair",Scoring!$B$7,IF(DF10="Good -",Scoring!$B$6,IF(DF10="Good",Scoring!$B$5,IF(DF10="Very Good",Scoring!$B$4,IF(DF10="",0)))))))</f>
        <v>0</v>
      </c>
      <c r="DG61">
        <f>IF(DG10="Poor",Scoring!$B$9,IF(DG10="Fair -",Scoring!$B$8,IF(DG10="Fair",Scoring!$B$7,IF(DG10="Good -",Scoring!$B$6,IF(DG10="Good",Scoring!$B$5,IF(DG10="Very Good",Scoring!$B$4,IF(DG10="",0)))))))</f>
        <v>0</v>
      </c>
      <c r="DH61" s="43"/>
      <c r="DW61" s="80"/>
      <c r="DX61">
        <f>IF(DX10="Poor",Scoring!$B$9,IF(DX10="Fair -",Scoring!$B$8,IF(DX10="Fair",Scoring!$B$7,IF(DX10="Good -",Scoring!$B$6,IF(DX10="Good",Scoring!$B$5,IF(DX10="Very Good",Scoring!$B$4,IF(DX10="",0)))))))</f>
        <v>0</v>
      </c>
      <c r="DY61">
        <f>IF(DY10="Poor",Scoring!$B$9,IF(DY10="Fair -",Scoring!$B$8,IF(DY10="Fair",Scoring!$B$7,IF(DY10="Good -",Scoring!$B$6,IF(DY10="Good",Scoring!$B$5,IF(DY10="Very Good",Scoring!$B$4,IF(DY10="",0)))))))</f>
        <v>0</v>
      </c>
      <c r="DZ61" s="43"/>
      <c r="EO61" s="80"/>
      <c r="EP61">
        <f>IF(EP10="Poor",Scoring!$B$9,IF(EP10="Fair -",Scoring!$B$8,IF(EP10="Fair",Scoring!$B$7,IF(EP10="Good -",Scoring!$B$6,IF(EP10="Good",Scoring!$B$5,IF(EP10="Very Good",Scoring!$B$4,IF(EP10="",0)))))))</f>
        <v>0</v>
      </c>
      <c r="EQ61">
        <f>IF(EQ10="Poor",Scoring!$B$9,IF(EQ10="Fair -",Scoring!$B$8,IF(EQ10="Fair",Scoring!$B$7,IF(EQ10="Good -",Scoring!$B$6,IF(EQ10="Good",Scoring!$B$5,IF(EQ10="Very Good",Scoring!$B$4,IF(EQ10="",0)))))))</f>
        <v>0</v>
      </c>
      <c r="ER61" s="43"/>
      <c r="FG61" s="80"/>
      <c r="FH61">
        <f>IF(FH10="Poor",Scoring!$B$9,IF(FH10="Fair -",Scoring!$B$8,IF(FH10="Fair",Scoring!$B$7,IF(FH10="Good -",Scoring!$B$6,IF(FH10="Good",Scoring!$B$5,IF(FH10="Very Good",Scoring!$B$4,IF(FH10="",0)))))))</f>
        <v>0</v>
      </c>
      <c r="FI61">
        <f>IF(FI10="Poor",Scoring!$B$9,IF(FI10="Fair -",Scoring!$B$8,IF(FI10="Fair",Scoring!$B$7,IF(FI10="Good -",Scoring!$B$6,IF(FI10="Good",Scoring!$B$5,IF(FI10="Very Good",Scoring!$B$4,IF(FI10="",0)))))))</f>
        <v>0</v>
      </c>
      <c r="FJ61" s="43"/>
      <c r="FY61" s="80"/>
      <c r="FZ61">
        <f>IF(FZ10="Poor",Scoring!$B$9,IF(FZ10="Fair -",Scoring!$B$8,IF(FZ10="Fair",Scoring!$B$7,IF(FZ10="Good -",Scoring!$B$6,IF(FZ10="Good",Scoring!$B$5,IF(FZ10="Very Good",Scoring!$B$4,IF(FZ10="",0)))))))</f>
        <v>0</v>
      </c>
      <c r="GA61">
        <f>IF(GA10="Poor",Scoring!$B$9,IF(GA10="Fair -",Scoring!$B$8,IF(GA10="Fair",Scoring!$B$7,IF(GA10="Good -",Scoring!$B$6,IF(GA10="Good",Scoring!$B$5,IF(GA10="Very Good",Scoring!$B$4,IF(GA10="",0)))))))</f>
        <v>0</v>
      </c>
      <c r="GB61" s="43"/>
      <c r="GQ61" s="80"/>
      <c r="GR61">
        <f>IF(GR10="Poor",Scoring!$B$9,IF(GR10="Fair -",Scoring!$B$8,IF(GR10="Fair",Scoring!$B$7,IF(GR10="Good -",Scoring!$B$6,IF(GR10="Good",Scoring!$B$5,IF(GR10="Very Good",Scoring!$B$4,IF(GR10="",0)))))))</f>
        <v>0</v>
      </c>
      <c r="GS61">
        <f>IF(GS10="Poor",Scoring!$B$9,IF(GS10="Fair -",Scoring!$B$8,IF(GS10="Fair",Scoring!$B$7,IF(GS10="Good -",Scoring!$B$6,IF(GS10="Good",Scoring!$B$5,IF(GS10="Very Good",Scoring!$B$4,IF(GS10="",0)))))))</f>
        <v>0</v>
      </c>
      <c r="GT61" s="43"/>
      <c r="HI61" s="80"/>
    </row>
    <row r="62" spans="1:305" hidden="1" x14ac:dyDescent="0.25">
      <c r="A62" s="13" t="s">
        <v>26</v>
      </c>
      <c r="B62" s="13">
        <f>IF(B10="Poor",Scoring!$C$9,IF(B10="Fair -",Scoring!$C$8,IF(B10="Fair",Scoring!$C$7,IF(B10="Good -",Scoring!$C$6,IF(B10="Good",Scoring!$C$5,IF(B10="Very Good",Scoring!$C$4,IF(B10="",0)))))))</f>
        <v>0</v>
      </c>
      <c r="C62" s="13">
        <f>IF(C10="Poor",Scoring!$C$9,IF(C10="Fair -",Scoring!$C$8,IF(C10="Fair",Scoring!$C$7,IF(C10="Good -",Scoring!$C$6,IF(C10="Good",Scoring!$C$5,IF(C10="Very Good",Scoring!$C$4,IF(C10="",0)))))))</f>
        <v>0</v>
      </c>
      <c r="D62" s="43"/>
      <c r="S62" s="80"/>
      <c r="T62" s="13">
        <f>IF(T10="Poor",Scoring!$C$9,IF(T10="Fair -",Scoring!$C$8,IF(T10="Fair",Scoring!$C$7,IF(T10="Good -",Scoring!$C$6,IF(T10="Good",Scoring!$C$5,IF(T10="Very Good",Scoring!$C$4,IF(T10="",0)))))))</f>
        <v>0</v>
      </c>
      <c r="U62" s="13">
        <f>IF(U10="Poor",Scoring!$C$9,IF(U10="Fair -",Scoring!$C$8,IF(U10="Fair",Scoring!$C$7,IF(U10="Good -",Scoring!$C$6,IF(U10="Good",Scoring!$C$5,IF(U10="Very Good",Scoring!$C$4,IF(U10="",0)))))))</f>
        <v>0</v>
      </c>
      <c r="V62" s="43"/>
      <c r="AK62" s="80"/>
      <c r="AL62" s="13">
        <f>IF(AL10="Poor",Scoring!$C$9,IF(AL10="Fair -",Scoring!$C$8,IF(AL10="Fair",Scoring!$C$7,IF(AL10="Good -",Scoring!$C$6,IF(AL10="Good",Scoring!$C$5,IF(AL10="Very Good",Scoring!$C$4,IF(AL10="",0)))))))</f>
        <v>0</v>
      </c>
      <c r="AM62" s="13">
        <f>IF(AM10="Poor",Scoring!$C$9,IF(AM10="Fair -",Scoring!$C$8,IF(AM10="Fair",Scoring!$C$7,IF(AM10="Good -",Scoring!$C$6,IF(AM10="Good",Scoring!$C$5,IF(AM10="Very Good",Scoring!$C$4,IF(AM10="",0)))))))</f>
        <v>0</v>
      </c>
      <c r="AN62" s="43"/>
      <c r="BC62" s="80"/>
      <c r="BD62" s="13">
        <f>IF(BD10="Poor",Scoring!$C$9,IF(BD10="Fair -",Scoring!$C$8,IF(BD10="Fair",Scoring!$C$7,IF(BD10="Good -",Scoring!$C$6,IF(BD10="Good",Scoring!$C$5,IF(BD10="Very Good",Scoring!$C$4,IF(BD10="",0)))))))</f>
        <v>0</v>
      </c>
      <c r="BE62" s="13">
        <f>IF(BE10="Poor",Scoring!$C$9,IF(BE10="Fair -",Scoring!$C$8,IF(BE10="Fair",Scoring!$C$7,IF(BE10="Good -",Scoring!$C$6,IF(BE10="Good",Scoring!$C$5,IF(BE10="Very Good",Scoring!$C$4,IF(BE10="",0)))))))</f>
        <v>0</v>
      </c>
      <c r="BF62" s="43"/>
      <c r="BU62" s="80"/>
      <c r="BV62" s="13">
        <f>IF(BV10="Poor",Scoring!$C$9,IF(BV10="Fair -",Scoring!$C$8,IF(BV10="Fair",Scoring!$C$7,IF(BV10="Good -",Scoring!$C$6,IF(BV10="Good",Scoring!$C$5,IF(BV10="Very Good",Scoring!$C$4,IF(BV10="",0)))))))</f>
        <v>0</v>
      </c>
      <c r="BW62" s="13">
        <f>IF(BW10="Poor",Scoring!$C$9,IF(BW10="Fair -",Scoring!$C$8,IF(BW10="Fair",Scoring!$C$7,IF(BW10="Good -",Scoring!$C$6,IF(BW10="Good",Scoring!$C$5,IF(BW10="Very Good",Scoring!$C$4,IF(BW10="",0)))))))</f>
        <v>0</v>
      </c>
      <c r="BX62" s="43"/>
      <c r="CM62" s="80"/>
      <c r="CN62" s="13">
        <f>IF(CN10="Poor",Scoring!$C$9,IF(CN10="Fair -",Scoring!$C$8,IF(CN10="Fair",Scoring!$C$7,IF(CN10="Good -",Scoring!$C$6,IF(CN10="Good",Scoring!$C$5,IF(CN10="Very Good",Scoring!$C$4,IF(CN10="",0)))))))</f>
        <v>0</v>
      </c>
      <c r="CO62" s="13">
        <f>IF(CO10="Poor",Scoring!$C$9,IF(CO10="Fair -",Scoring!$C$8,IF(CO10="Fair",Scoring!$C$7,IF(CO10="Good -",Scoring!$C$6,IF(CO10="Good",Scoring!$C$5,IF(CO10="Very Good",Scoring!$C$4,IF(CO10="",0)))))))</f>
        <v>0</v>
      </c>
      <c r="CP62" s="43"/>
      <c r="DE62" s="80"/>
      <c r="DF62" s="13">
        <f>IF(DF10="Poor",Scoring!$C$9,IF(DF10="Fair -",Scoring!$C$8,IF(DF10="Fair",Scoring!$C$7,IF(DF10="Good -",Scoring!$C$6,IF(DF10="Good",Scoring!$C$5,IF(DF10="Very Good",Scoring!$C$4,IF(DF10="",0)))))))</f>
        <v>0</v>
      </c>
      <c r="DG62" s="13">
        <f>IF(DG10="Poor",Scoring!$C$9,IF(DG10="Fair -",Scoring!$C$8,IF(DG10="Fair",Scoring!$C$7,IF(DG10="Good -",Scoring!$C$6,IF(DG10="Good",Scoring!$C$5,IF(DG10="Very Good",Scoring!$C$4,IF(DG10="",0)))))))</f>
        <v>0</v>
      </c>
      <c r="DH62" s="43"/>
      <c r="DW62" s="80"/>
      <c r="DX62" s="13">
        <f>IF(DX10="Poor",Scoring!$C$9,IF(DX10="Fair -",Scoring!$C$8,IF(DX10="Fair",Scoring!$C$7,IF(DX10="Good -",Scoring!$C$6,IF(DX10="Good",Scoring!$C$5,IF(DX10="Very Good",Scoring!$C$4,IF(DX10="",0)))))))</f>
        <v>0</v>
      </c>
      <c r="DY62" s="13">
        <f>IF(DY10="Poor",Scoring!$C$9,IF(DY10="Fair -",Scoring!$C$8,IF(DY10="Fair",Scoring!$C$7,IF(DY10="Good -",Scoring!$C$6,IF(DY10="Good",Scoring!$C$5,IF(DY10="Very Good",Scoring!$C$4,IF(DY10="",0)))))))</f>
        <v>0</v>
      </c>
      <c r="DZ62" s="43"/>
      <c r="EO62" s="80"/>
      <c r="EP62" s="13">
        <f>IF(EP10="Poor",Scoring!$C$9,IF(EP10="Fair -",Scoring!$C$8,IF(EP10="Fair",Scoring!$C$7,IF(EP10="Good -",Scoring!$C$6,IF(EP10="Good",Scoring!$C$5,IF(EP10="Very Good",Scoring!$C$4,IF(EP10="",0)))))))</f>
        <v>0</v>
      </c>
      <c r="EQ62" s="13">
        <f>IF(EQ10="Poor",Scoring!$C$9,IF(EQ10="Fair -",Scoring!$C$8,IF(EQ10="Fair",Scoring!$C$7,IF(EQ10="Good -",Scoring!$C$6,IF(EQ10="Good",Scoring!$C$5,IF(EQ10="Very Good",Scoring!$C$4,IF(EQ10="",0)))))))</f>
        <v>0</v>
      </c>
      <c r="ER62" s="43"/>
      <c r="FG62" s="80"/>
      <c r="FH62" s="13">
        <f>IF(FH10="Poor",Scoring!$C$9,IF(FH10="Fair -",Scoring!$C$8,IF(FH10="Fair",Scoring!$C$7,IF(FH10="Good -",Scoring!$C$6,IF(FH10="Good",Scoring!$C$5,IF(FH10="Very Good",Scoring!$C$4,IF(FH10="",0)))))))</f>
        <v>0</v>
      </c>
      <c r="FI62" s="13">
        <f>IF(FI10="Poor",Scoring!$C$9,IF(FI10="Fair -",Scoring!$C$8,IF(FI10="Fair",Scoring!$C$7,IF(FI10="Good -",Scoring!$C$6,IF(FI10="Good",Scoring!$C$5,IF(FI10="Very Good",Scoring!$C$4,IF(FI10="",0)))))))</f>
        <v>0</v>
      </c>
      <c r="FJ62" s="43"/>
      <c r="FY62" s="80"/>
      <c r="FZ62" s="13">
        <f>IF(FZ10="Poor",Scoring!$C$9,IF(FZ10="Fair -",Scoring!$C$8,IF(FZ10="Fair",Scoring!$C$7,IF(FZ10="Good -",Scoring!$C$6,IF(FZ10="Good",Scoring!$C$5,IF(FZ10="Very Good",Scoring!$C$4,IF(FZ10="",0)))))))</f>
        <v>0</v>
      </c>
      <c r="GA62" s="13">
        <f>IF(GA10="Poor",Scoring!$C$9,IF(GA10="Fair -",Scoring!$C$8,IF(GA10="Fair",Scoring!$C$7,IF(GA10="Good -",Scoring!$C$6,IF(GA10="Good",Scoring!$C$5,IF(GA10="Very Good",Scoring!$C$4,IF(GA10="",0)))))))</f>
        <v>0</v>
      </c>
      <c r="GB62" s="43"/>
      <c r="GQ62" s="80"/>
      <c r="GR62" s="13">
        <f>IF(GR10="Poor",Scoring!$C$9,IF(GR10="Fair -",Scoring!$C$8,IF(GR10="Fair",Scoring!$C$7,IF(GR10="Good -",Scoring!$C$6,IF(GR10="Good",Scoring!$C$5,IF(GR10="Very Good",Scoring!$C$4,IF(GR10="",0)))))))</f>
        <v>0</v>
      </c>
      <c r="GS62" s="13">
        <f>IF(GS10="Poor",Scoring!$C$9,IF(GS10="Fair -",Scoring!$C$8,IF(GS10="Fair",Scoring!$C$7,IF(GS10="Good -",Scoring!$C$6,IF(GS10="Good",Scoring!$C$5,IF(GS10="Very Good",Scoring!$C$4,IF(GS10="",0)))))))</f>
        <v>0</v>
      </c>
      <c r="GT62" s="43"/>
      <c r="HI62" s="80"/>
    </row>
    <row r="63" spans="1:305" hidden="1" x14ac:dyDescent="0.25">
      <c r="A63" s="14" t="s">
        <v>47</v>
      </c>
      <c r="B63" s="14">
        <f>B61*B62</f>
        <v>0</v>
      </c>
      <c r="C63" s="14">
        <f>C61*C62</f>
        <v>0</v>
      </c>
      <c r="D63" s="43"/>
      <c r="S63" s="80"/>
      <c r="T63" s="14">
        <f>T61*T62</f>
        <v>0</v>
      </c>
      <c r="U63" s="14">
        <f>U61*U62</f>
        <v>0</v>
      </c>
      <c r="V63" s="43"/>
      <c r="AK63" s="80"/>
      <c r="AL63" s="14">
        <f>AL61*AL62</f>
        <v>0</v>
      </c>
      <c r="AM63" s="14">
        <f>AM61*AM62</f>
        <v>0</v>
      </c>
      <c r="AN63" s="43"/>
      <c r="BC63" s="80"/>
      <c r="BD63" s="14">
        <f>BD61*BD62</f>
        <v>0</v>
      </c>
      <c r="BE63" s="14">
        <f>BE61*BE62</f>
        <v>0</v>
      </c>
      <c r="BF63" s="43"/>
      <c r="BU63" s="80"/>
      <c r="BV63" s="14">
        <f>BV61*BV62</f>
        <v>0</v>
      </c>
      <c r="BW63" s="14">
        <f>BW61*BW62</f>
        <v>0</v>
      </c>
      <c r="BX63" s="43"/>
      <c r="CM63" s="80"/>
      <c r="CN63" s="14">
        <f>CN61*CN62</f>
        <v>0</v>
      </c>
      <c r="CO63" s="14">
        <f>CO61*CO62</f>
        <v>0</v>
      </c>
      <c r="CP63" s="43"/>
      <c r="DE63" s="80"/>
      <c r="DF63" s="14">
        <f>DF61*DF62</f>
        <v>0</v>
      </c>
      <c r="DG63" s="14">
        <f>DG61*DG62</f>
        <v>0</v>
      </c>
      <c r="DH63" s="43"/>
      <c r="DW63" s="80"/>
      <c r="DX63" s="14">
        <f>DX61*DX62</f>
        <v>0</v>
      </c>
      <c r="DY63" s="14">
        <f>DY61*DY62</f>
        <v>0</v>
      </c>
      <c r="DZ63" s="43"/>
      <c r="EO63" s="80"/>
      <c r="EP63" s="14">
        <f>EP61*EP62</f>
        <v>0</v>
      </c>
      <c r="EQ63" s="14">
        <f>EQ61*EQ62</f>
        <v>0</v>
      </c>
      <c r="ER63" s="43"/>
      <c r="FG63" s="80"/>
      <c r="FH63" s="14">
        <f>FH61*FH62</f>
        <v>0</v>
      </c>
      <c r="FI63" s="14">
        <f>FI61*FI62</f>
        <v>0</v>
      </c>
      <c r="FJ63" s="43"/>
      <c r="FY63" s="80"/>
      <c r="FZ63" s="14">
        <f>FZ61*FZ62</f>
        <v>0</v>
      </c>
      <c r="GA63" s="14">
        <f>GA61*GA62</f>
        <v>0</v>
      </c>
      <c r="GB63" s="43"/>
      <c r="GQ63" s="80"/>
      <c r="GR63" s="14">
        <f>GR61*GR62</f>
        <v>0</v>
      </c>
      <c r="GS63" s="14">
        <f>GS61*GS62</f>
        <v>0</v>
      </c>
      <c r="GT63" s="43"/>
      <c r="HI63" s="80"/>
    </row>
    <row r="64" spans="1:305" hidden="1" x14ac:dyDescent="0.25">
      <c r="A64" s="44" t="s">
        <v>48</v>
      </c>
      <c r="B64" s="14"/>
      <c r="D64" s="43"/>
      <c r="E64" s="67" t="str">
        <f>IF(D10="","",IF(D10="-","",IF(E10=0,"",INDEX(ThreatRankMatrix,MATCH(D10,Rank,0),MATCH(E10,Rank,0)))))</f>
        <v/>
      </c>
      <c r="F64" s="67" t="str">
        <f>IF(D10="","",IF(D10="-","",IF(F10=0,"",INDEX(ThreatRankMatrix,MATCH(D10,Rank,0),MATCH(F10,Rank,0)))))</f>
        <v/>
      </c>
      <c r="G64" s="67" t="str">
        <f>IF(D10="","",IF(D10="-","",IF(G10=0,"",INDEX(ThreatRankMatrix,MATCH(D10,Rank,0),MATCH(G10,Rank,0)))))</f>
        <v/>
      </c>
      <c r="H64" s="67" t="str">
        <f>IF(D10="","",IF(D10="-","",IF(H10=0,"",INDEX(ThreatRankMatrix,MATCH(D10,Rank,0),MATCH(H10,Rank,0)))))</f>
        <v/>
      </c>
      <c r="I64" s="67" t="str">
        <f>IF(D10="","",IF(D10="-","",IF(I10=0,"",INDEX(ThreatRankMatrix,MATCH(D10,Rank,0),MATCH(I10,Rank,0)))))</f>
        <v/>
      </c>
      <c r="J64" s="67" t="str">
        <f>IF(D10="","",IF(D10="-","",IF(J10=0,"",INDEX(ThreatRankMatrix,MATCH(D10,Rank,0),MATCH(J10,Rank,0)))))</f>
        <v/>
      </c>
      <c r="K64" s="67" t="str">
        <f>IF(D10="","",IF(D10="-","",IF(K10=0,"",INDEX(ThreatRankMatrix,MATCH(D10,Rank,0),MATCH(K10,Rank,0)))))</f>
        <v/>
      </c>
      <c r="L64" s="67" t="str">
        <f>IF(D10="","",IF(D10="-","",IF(L10=0,"",INDEX(ThreatRankMatrix,MATCH(D10,Rank,0),MATCH(L10,Rank,0)))))</f>
        <v/>
      </c>
      <c r="M64" s="67" t="str">
        <f>IF(D10="","",IF(D10="-","",IF(M10=0,"",INDEX(ThreatRankMatrix,MATCH(D10,Rank,0),MATCH(M10,Rank,0)))))</f>
        <v/>
      </c>
      <c r="N64" s="67" t="str">
        <f>IF(D10="","",IF(D10="-","",IF(N10=0,"",INDEX(ThreatRankMatrix,MATCH(D10,Rank,0),MATCH(N10,Rank,0)))))</f>
        <v/>
      </c>
      <c r="O64" s="67" t="str">
        <f>IF(D10="","",IF(D10="-","",IF(O10=0,"",INDEX(ThreatRankMatrix,MATCH(D10,Rank,0),MATCH(O10,Rank,0)))))</f>
        <v/>
      </c>
      <c r="P64" s="67" t="str">
        <f>IF(D10="","",IF(D10="-","",IF(P10=0,"",INDEX(ThreatRankMatrix,MATCH(D10,Rank,0),MATCH(P10,Rank,0)))))</f>
        <v/>
      </c>
      <c r="Q64" s="67" t="str">
        <f>IF(D10="","",IF(D10="-","",IF(Q10=0,"",INDEX(ThreatRankMatrix,MATCH(D10,Rank,0),MATCH(Q10,Rank,0)))))</f>
        <v/>
      </c>
      <c r="R64" s="67" t="str">
        <f>IF(D10="","",IF(D10="-","",IF(R10=0,"",INDEX(ThreatRankMatrix,MATCH(D10,Rank,0),MATCH(R10,Rank,0)))))</f>
        <v/>
      </c>
      <c r="S64" s="104" t="str">
        <f>IF(D10="","",IF(D10="-","",IF(S10=0,"",INDEX(ThreatRankMatrix,MATCH(D10,Rank,0),MATCH(S10,Rank,0)))))</f>
        <v/>
      </c>
      <c r="T64" s="14"/>
      <c r="V64" s="43"/>
      <c r="W64" s="67" t="str">
        <f>IF(V10="","",IF(V10="-","",IF(W10=0,"",INDEX(ThreatRankMatrix,MATCH(V10,Rank,0),MATCH(W10,Rank,0)))))</f>
        <v/>
      </c>
      <c r="X64" s="67" t="str">
        <f>IF(V10="","",IF(V10="-","",IF(X10=0,"",INDEX(ThreatRankMatrix,MATCH(V10,Rank,0),MATCH(X10,Rank,0)))))</f>
        <v/>
      </c>
      <c r="Y64" s="67" t="str">
        <f>IF(V10="","",IF(V10="-","",IF(Y10=0,"",INDEX(ThreatRankMatrix,MATCH(V10,Rank,0),MATCH(Y10,Rank,0)))))</f>
        <v/>
      </c>
      <c r="Z64" s="67" t="str">
        <f>IF(V10="","",IF(V10="-","",IF(Z10=0,"",INDEX(ThreatRankMatrix,MATCH(V10,Rank,0),MATCH(Z10,Rank,0)))))</f>
        <v/>
      </c>
      <c r="AA64" s="67" t="str">
        <f>IF(V10="","",IF(V10="-","",IF(AA10=0,"",INDEX(ThreatRankMatrix,MATCH(V10,Rank,0),MATCH(AA10,Rank,0)))))</f>
        <v/>
      </c>
      <c r="AB64" s="67" t="str">
        <f>IF(V10="","",IF(V10="-","",IF(AB10=0,"",INDEX(ThreatRankMatrix,MATCH(V10,Rank,0),MATCH(AB10,Rank,0)))))</f>
        <v/>
      </c>
      <c r="AC64" s="67" t="str">
        <f>IF(V10="","",IF(V10="-","",IF(AC10=0,"",INDEX(ThreatRankMatrix,MATCH(V10,Rank,0),MATCH(AC10,Rank,0)))))</f>
        <v/>
      </c>
      <c r="AD64" s="67" t="str">
        <f>IF(V10="","",IF(V10="-","",IF(AD10=0,"",INDEX(ThreatRankMatrix,MATCH(V10,Rank,0),MATCH(AD10,Rank,0)))))</f>
        <v/>
      </c>
      <c r="AE64" s="67" t="str">
        <f>IF(V10="","",IF(V10="-","",IF(AE10=0,"",INDEX(ThreatRankMatrix,MATCH(V10,Rank,0),MATCH(AE10,Rank,0)))))</f>
        <v/>
      </c>
      <c r="AF64" s="67" t="str">
        <f>IF(V10="","",IF(V10="-","",IF(AF10=0,"",INDEX(ThreatRankMatrix,MATCH(V10,Rank,0),MATCH(AF10,Rank,0)))))</f>
        <v/>
      </c>
      <c r="AG64" s="67" t="str">
        <f>IF(V10="","",IF(V10="-","",IF(AG10=0,"",INDEX(ThreatRankMatrix,MATCH(V10,Rank,0),MATCH(AG10,Rank,0)))))</f>
        <v/>
      </c>
      <c r="AH64" s="67" t="str">
        <f>IF(V10="","",IF(V10="-","",IF(AH10=0,"",INDEX(ThreatRankMatrix,MATCH(V10,Rank,0),MATCH(AH10,Rank,0)))))</f>
        <v/>
      </c>
      <c r="AI64" s="67" t="str">
        <f>IF(V10="","",IF(V10="-","",IF(AI10=0,"",INDEX(ThreatRankMatrix,MATCH(V10,Rank,0),MATCH(AI10,Rank,0)))))</f>
        <v/>
      </c>
      <c r="AJ64" s="67" t="str">
        <f>IF(V10="","",IF(V10="-","",IF(AJ10=0,"",INDEX(ThreatRankMatrix,MATCH(V10,Rank,0),MATCH(AJ10,Rank,0)))))</f>
        <v/>
      </c>
      <c r="AK64" s="104" t="str">
        <f>IF(V10="","",IF(V10="-","",IF(AK10=0,"",INDEX(ThreatRankMatrix,MATCH(V10,Rank,0),MATCH(AK10,Rank,0)))))</f>
        <v/>
      </c>
      <c r="AL64" s="14"/>
      <c r="AN64" s="43"/>
      <c r="AO64" s="67" t="str">
        <f>IF(AN10="","",IF(AN10="-","",IF(AO10=0,"",INDEX(ThreatRankMatrix,MATCH(AN10,Rank,0),MATCH(AO10,Rank,0)))))</f>
        <v/>
      </c>
      <c r="AP64" s="67" t="str">
        <f>IF(AN10="","",IF(AN10="-","",IF(AP10=0,"",INDEX(ThreatRankMatrix,MATCH(AN10,Rank,0),MATCH(AP10,Rank,0)))))</f>
        <v/>
      </c>
      <c r="AQ64" s="67" t="str">
        <f>IF(AN10="","",IF(AN10="-","",IF(AQ10=0,"",INDEX(ThreatRankMatrix,MATCH(AN10,Rank,0),MATCH(AQ10,Rank,0)))))</f>
        <v/>
      </c>
      <c r="AR64" s="67" t="str">
        <f>IF(AN10="","",IF(AN10="-","",IF(AR10=0,"",INDEX(ThreatRankMatrix,MATCH(AN10,Rank,0),MATCH(AR10,Rank,0)))))</f>
        <v/>
      </c>
      <c r="AS64" s="67" t="str">
        <f>IF(AN10="","",IF(AN10="-","",IF(AS10=0,"",INDEX(ThreatRankMatrix,MATCH(AN10,Rank,0),MATCH(AS10,Rank,0)))))</f>
        <v/>
      </c>
      <c r="AT64" s="67" t="str">
        <f>IF(AN10="","",IF(AN10="-","",IF(AT10=0,"",INDEX(ThreatRankMatrix,MATCH(AN10,Rank,0),MATCH(AT10,Rank,0)))))</f>
        <v/>
      </c>
      <c r="AU64" s="67" t="str">
        <f>IF(AN10="","",IF(AN10="-","",IF(AU10=0,"",INDEX(ThreatRankMatrix,MATCH(AN10,Rank,0),MATCH(AU10,Rank,0)))))</f>
        <v/>
      </c>
      <c r="AV64" s="67" t="str">
        <f>IF(AN10="","",IF(AN10="-","",IF(AV10=0,"",INDEX(ThreatRankMatrix,MATCH(AN10,Rank,0),MATCH(AV10,Rank,0)))))</f>
        <v/>
      </c>
      <c r="AW64" s="67" t="str">
        <f>IF(AN10="","",IF(AN10="-","",IF(AW10=0,"",INDEX(ThreatRankMatrix,MATCH(AN10,Rank,0),MATCH(AW10,Rank,0)))))</f>
        <v/>
      </c>
      <c r="AX64" s="67" t="str">
        <f>IF(AN10="","",IF(AN10="-","",IF(AX10=0,"",INDEX(ThreatRankMatrix,MATCH(AN10,Rank,0),MATCH(AX10,Rank,0)))))</f>
        <v/>
      </c>
      <c r="AY64" s="67" t="str">
        <f>IF(AN10="","",IF(AN10="-","",IF(AY10=0,"",INDEX(ThreatRankMatrix,MATCH(AN10,Rank,0),MATCH(AY10,Rank,0)))))</f>
        <v/>
      </c>
      <c r="AZ64" s="67" t="str">
        <f>IF(AN10="","",IF(AN10="-","",IF(AZ10=0,"",INDEX(ThreatRankMatrix,MATCH(AN10,Rank,0),MATCH(AZ10,Rank,0)))))</f>
        <v/>
      </c>
      <c r="BA64" s="67" t="str">
        <f>IF(AN10="","",IF(AN10="-","",IF(BA10=0,"",INDEX(ThreatRankMatrix,MATCH(AN10,Rank,0),MATCH(BA10,Rank,0)))))</f>
        <v/>
      </c>
      <c r="BB64" s="67" t="str">
        <f>IF(AN10="","",IF(AN10="-","",IF(BB10=0,"",INDEX(ThreatRankMatrix,MATCH(AN10,Rank,0),MATCH(BB10,Rank,0)))))</f>
        <v/>
      </c>
      <c r="BC64" s="104" t="str">
        <f>IF(AN10="","",IF(AN10="-","",IF(BC10=0,"",INDEX(ThreatRankMatrix,MATCH(AN10,Rank,0),MATCH(BC10,Rank,0)))))</f>
        <v/>
      </c>
      <c r="BD64" s="14"/>
      <c r="BF64" s="43"/>
      <c r="BG64" s="67" t="str">
        <f>IF(BF10="","",IF(BF10="-","",IF(BG10=0,"",INDEX(ThreatRankMatrix,MATCH(BF10,Rank,0),MATCH(BG10,Rank,0)))))</f>
        <v/>
      </c>
      <c r="BH64" s="67" t="str">
        <f>IF(BF10="","",IF(BF10="-","",IF(BH10=0,"",INDEX(ThreatRankMatrix,MATCH(BF10,Rank,0),MATCH(BH10,Rank,0)))))</f>
        <v/>
      </c>
      <c r="BI64" s="67" t="str">
        <f>IF(BF10="","",IF(BF10="-","",IF(BI10=0,"",INDEX(ThreatRankMatrix,MATCH(BF10,Rank,0),MATCH(BI10,Rank,0)))))</f>
        <v/>
      </c>
      <c r="BJ64" s="67" t="str">
        <f>IF(BF10="","",IF(BF10="-","",IF(BJ10=0,"",INDEX(ThreatRankMatrix,MATCH(BF10,Rank,0),MATCH(BJ10,Rank,0)))))</f>
        <v/>
      </c>
      <c r="BK64" s="67" t="str">
        <f>IF(BF10="","",IF(BF10="-","",IF(BK10=0,"",INDEX(ThreatRankMatrix,MATCH(BF10,Rank,0),MATCH(BK10,Rank,0)))))</f>
        <v/>
      </c>
      <c r="BL64" s="67" t="str">
        <f>IF(BF10="","",IF(BF10="-","",IF(BL10=0,"",INDEX(ThreatRankMatrix,MATCH(BF10,Rank,0),MATCH(BL10,Rank,0)))))</f>
        <v/>
      </c>
      <c r="BM64" s="67" t="str">
        <f>IF(BF10="","",IF(BF10="-","",IF(BM10=0,"",INDEX(ThreatRankMatrix,MATCH(BF10,Rank,0),MATCH(BM10,Rank,0)))))</f>
        <v/>
      </c>
      <c r="BN64" s="67" t="str">
        <f>IF(BF10="","",IF(BF10="-","",IF(BN10=0,"",INDEX(ThreatRankMatrix,MATCH(BF10,Rank,0),MATCH(BN10,Rank,0)))))</f>
        <v/>
      </c>
      <c r="BO64" s="67" t="str">
        <f>IF(BF10="","",IF(BF10="-","",IF(BO10=0,"",INDEX(ThreatRankMatrix,MATCH(BF10,Rank,0),MATCH(BO10,Rank,0)))))</f>
        <v/>
      </c>
      <c r="BP64" s="67" t="str">
        <f>IF(BF10="","",IF(BF10="-","",IF(BP10=0,"",INDEX(ThreatRankMatrix,MATCH(BF10,Rank,0),MATCH(BP10,Rank,0)))))</f>
        <v/>
      </c>
      <c r="BQ64" s="67" t="str">
        <f>IF(BF10="","",IF(BF10="-","",IF(BQ10=0,"",INDEX(ThreatRankMatrix,MATCH(BF10,Rank,0),MATCH(BQ10,Rank,0)))))</f>
        <v/>
      </c>
      <c r="BR64" s="67" t="str">
        <f>IF(BF10="","",IF(BF10="-","",IF(BR10=0,"",INDEX(ThreatRankMatrix,MATCH(BF10,Rank,0),MATCH(BR10,Rank,0)))))</f>
        <v/>
      </c>
      <c r="BS64" s="67" t="str">
        <f>IF(BF10="","",IF(BF10="-","",IF(BS10=0,"",INDEX(ThreatRankMatrix,MATCH(BF10,Rank,0),MATCH(BS10,Rank,0)))))</f>
        <v/>
      </c>
      <c r="BT64" s="67" t="str">
        <f>IF(BF10="","",IF(BF10="-","",IF(BT10=0,"",INDEX(ThreatRankMatrix,MATCH(BF10,Rank,0),MATCH(BT10,Rank,0)))))</f>
        <v/>
      </c>
      <c r="BU64" s="104" t="str">
        <f>IF(BF10="","",IF(BF10="-","",IF(BU10=0,"",INDEX(ThreatRankMatrix,MATCH(BF10,Rank,0),MATCH(BU10,Rank,0)))))</f>
        <v/>
      </c>
      <c r="BV64" s="14"/>
      <c r="BX64" s="43"/>
      <c r="BY64" s="67" t="str">
        <f>IF(BX10="","",IF(BX10="-","",IF(BY10=0,"",INDEX(ThreatRankMatrix,MATCH(BX10,Rank,0),MATCH(BY10,Rank,0)))))</f>
        <v/>
      </c>
      <c r="BZ64" s="67" t="str">
        <f>IF(BX10="","",IF(BX10="-","",IF(BZ10=0,"",INDEX(ThreatRankMatrix,MATCH(BX10,Rank,0),MATCH(BZ10,Rank,0)))))</f>
        <v/>
      </c>
      <c r="CA64" s="67" t="str">
        <f>IF(BX10="","",IF(BX10="-","",IF(CA10=0,"",INDEX(ThreatRankMatrix,MATCH(BX10,Rank,0),MATCH(CA10,Rank,0)))))</f>
        <v/>
      </c>
      <c r="CB64" s="67" t="str">
        <f>IF(BX10="","",IF(BX10="-","",IF(CB10=0,"",INDEX(ThreatRankMatrix,MATCH(BX10,Rank,0),MATCH(CB10,Rank,0)))))</f>
        <v/>
      </c>
      <c r="CC64" s="67" t="str">
        <f>IF(BX10="","",IF(BX10="-","",IF(CC10=0,"",INDEX(ThreatRankMatrix,MATCH(BX10,Rank,0),MATCH(CC10,Rank,0)))))</f>
        <v/>
      </c>
      <c r="CD64" s="67" t="str">
        <f>IF(BX10="","",IF(BX10="-","",IF(CD10=0,"",INDEX(ThreatRankMatrix,MATCH(BX10,Rank,0),MATCH(CD10,Rank,0)))))</f>
        <v/>
      </c>
      <c r="CE64" s="67" t="str">
        <f>IF(BX10="","",IF(BX10="-","",IF(CE10=0,"",INDEX(ThreatRankMatrix,MATCH(BX10,Rank,0),MATCH(CE10,Rank,0)))))</f>
        <v/>
      </c>
      <c r="CF64" s="67" t="str">
        <f>IF(BX10="","",IF(BX10="-","",IF(CF10=0,"",INDEX(ThreatRankMatrix,MATCH(BX10,Rank,0),MATCH(CF10,Rank,0)))))</f>
        <v/>
      </c>
      <c r="CG64" s="67" t="str">
        <f>IF(BX10="","",IF(BX10="-","",IF(CG10=0,"",INDEX(ThreatRankMatrix,MATCH(BX10,Rank,0),MATCH(CG10,Rank,0)))))</f>
        <v/>
      </c>
      <c r="CH64" s="67" t="str">
        <f>IF(BX10="","",IF(BX10="-","",IF(CH10=0,"",INDEX(ThreatRankMatrix,MATCH(BX10,Rank,0),MATCH(CH10,Rank,0)))))</f>
        <v/>
      </c>
      <c r="CI64" s="67" t="str">
        <f>IF(BX10="","",IF(BX10="-","",IF(CI10=0,"",INDEX(ThreatRankMatrix,MATCH(BX10,Rank,0),MATCH(CI10,Rank,0)))))</f>
        <v/>
      </c>
      <c r="CJ64" s="67" t="str">
        <f>IF(BX10="","",IF(BX10="-","",IF(CJ10=0,"",INDEX(ThreatRankMatrix,MATCH(BX10,Rank,0),MATCH(CJ10,Rank,0)))))</f>
        <v/>
      </c>
      <c r="CK64" s="67" t="str">
        <f>IF(BX10="","",IF(BX10="-","",IF(CK10=0,"",INDEX(ThreatRankMatrix,MATCH(BX10,Rank,0),MATCH(CK10,Rank,0)))))</f>
        <v/>
      </c>
      <c r="CL64" s="67" t="str">
        <f>IF(BX10="","",IF(BX10="-","",IF(CL10=0,"",INDEX(ThreatRankMatrix,MATCH(BX10,Rank,0),MATCH(CL10,Rank,0)))))</f>
        <v/>
      </c>
      <c r="CM64" s="104" t="str">
        <f>IF(BX10="","",IF(BX10="-","",IF(CM10=0,"",INDEX(ThreatRankMatrix,MATCH(BX10,Rank,0),MATCH(CM10,Rank,0)))))</f>
        <v/>
      </c>
      <c r="CN64" s="14"/>
      <c r="CP64" s="43"/>
      <c r="CQ64" s="67" t="str">
        <f>IF(CP10="","",IF(CP10="-","",IF(CQ10=0,"",INDEX(ThreatRankMatrix,MATCH(CP10,Rank,0),MATCH(CQ10,Rank,0)))))</f>
        <v/>
      </c>
      <c r="CR64" s="67" t="str">
        <f>IF(CP10="","",IF(CP10="-","",IF(CR10=0,"",INDEX(ThreatRankMatrix,MATCH(CP10,Rank,0),MATCH(CR10,Rank,0)))))</f>
        <v/>
      </c>
      <c r="CS64" s="67" t="str">
        <f>IF(CP10="","",IF(CP10="-","",IF(CS10=0,"",INDEX(ThreatRankMatrix,MATCH(CP10,Rank,0),MATCH(CS10,Rank,0)))))</f>
        <v/>
      </c>
      <c r="CT64" s="67" t="str">
        <f>IF(CP10="","",IF(CP10="-","",IF(CT10=0,"",INDEX(ThreatRankMatrix,MATCH(CP10,Rank,0),MATCH(CT10,Rank,0)))))</f>
        <v/>
      </c>
      <c r="CU64" s="67" t="str">
        <f>IF(CP10="","",IF(CP10="-","",IF(CU10=0,"",INDEX(ThreatRankMatrix,MATCH(CP10,Rank,0),MATCH(CU10,Rank,0)))))</f>
        <v/>
      </c>
      <c r="CV64" s="67" t="str">
        <f>IF(CP10="","",IF(CP10="-","",IF(CV10=0,"",INDEX(ThreatRankMatrix,MATCH(CP10,Rank,0),MATCH(CV10,Rank,0)))))</f>
        <v/>
      </c>
      <c r="CW64" s="67" t="str">
        <f>IF(CP10="","",IF(CP10="-","",IF(CW10=0,"",INDEX(ThreatRankMatrix,MATCH(CP10,Rank,0),MATCH(CW10,Rank,0)))))</f>
        <v/>
      </c>
      <c r="CX64" s="67" t="str">
        <f>IF(CP10="","",IF(CP10="-","",IF(CX10=0,"",INDEX(ThreatRankMatrix,MATCH(CP10,Rank,0),MATCH(CX10,Rank,0)))))</f>
        <v/>
      </c>
      <c r="CY64" s="67" t="str">
        <f>IF(CP10="","",IF(CP10="-","",IF(CY10=0,"",INDEX(ThreatRankMatrix,MATCH(CP10,Rank,0),MATCH(CY10,Rank,0)))))</f>
        <v/>
      </c>
      <c r="CZ64" s="67" t="str">
        <f>IF(CP10="","",IF(CP10="-","",IF(CZ10=0,"",INDEX(ThreatRankMatrix,MATCH(CP10,Rank,0),MATCH(CZ10,Rank,0)))))</f>
        <v/>
      </c>
      <c r="DA64" s="67" t="str">
        <f>IF(CP10="","",IF(CP10="-","",IF(DA10=0,"",INDEX(ThreatRankMatrix,MATCH(CP10,Rank,0),MATCH(DA10,Rank,0)))))</f>
        <v/>
      </c>
      <c r="DB64" s="67" t="str">
        <f>IF(CP10="","",IF(CP10="-","",IF(DB10=0,"",INDEX(ThreatRankMatrix,MATCH(CP10,Rank,0),MATCH(DB10,Rank,0)))))</f>
        <v/>
      </c>
      <c r="DC64" s="67" t="str">
        <f>IF(CP10="","",IF(CP10="-","",IF(DC10=0,"",INDEX(ThreatRankMatrix,MATCH(CP10,Rank,0),MATCH(DC10,Rank,0)))))</f>
        <v/>
      </c>
      <c r="DD64" s="67" t="str">
        <f>IF(CP10="","",IF(CP10="-","",IF(DD10=0,"",INDEX(ThreatRankMatrix,MATCH(CP10,Rank,0),MATCH(DD10,Rank,0)))))</f>
        <v/>
      </c>
      <c r="DE64" s="104" t="str">
        <f>IF(CP10="","",IF(CP10="-","",IF(DE10=0,"",INDEX(ThreatRankMatrix,MATCH(CP10,Rank,0),MATCH(DE10,Rank,0)))))</f>
        <v/>
      </c>
      <c r="DF64" s="14"/>
      <c r="DH64" s="43"/>
      <c r="DI64" s="67" t="str">
        <f>IF(DH10="","",IF(DH10="-","",IF(DI10=0,"",INDEX(ThreatRankMatrix,MATCH(DH10,Rank,0),MATCH(DI10,Rank,0)))))</f>
        <v/>
      </c>
      <c r="DJ64" s="67" t="str">
        <f>IF(DH10="","",IF(DH10="-","",IF(DJ10=0,"",INDEX(ThreatRankMatrix,MATCH(DH10,Rank,0),MATCH(DJ10,Rank,0)))))</f>
        <v/>
      </c>
      <c r="DK64" s="67" t="str">
        <f>IF(DH10="","",IF(DH10="-","",IF(DK10=0,"",INDEX(ThreatRankMatrix,MATCH(DH10,Rank,0),MATCH(DK10,Rank,0)))))</f>
        <v/>
      </c>
      <c r="DL64" s="67" t="str">
        <f>IF(DH10="","",IF(DH10="-","",IF(DL10=0,"",INDEX(ThreatRankMatrix,MATCH(DH10,Rank,0),MATCH(DL10,Rank,0)))))</f>
        <v/>
      </c>
      <c r="DM64" s="67" t="str">
        <f>IF(DH10="","",IF(DH10="-","",IF(DM10=0,"",INDEX(ThreatRankMatrix,MATCH(DH10,Rank,0),MATCH(DM10,Rank,0)))))</f>
        <v/>
      </c>
      <c r="DN64" s="67" t="str">
        <f>IF(DH10="","",IF(DH10="-","",IF(DN10=0,"",INDEX(ThreatRankMatrix,MATCH(DH10,Rank,0),MATCH(DN10,Rank,0)))))</f>
        <v/>
      </c>
      <c r="DO64" s="67" t="str">
        <f>IF(DH10="","",IF(DH10="-","",IF(DO10=0,"",INDEX(ThreatRankMatrix,MATCH(DH10,Rank,0),MATCH(DO10,Rank,0)))))</f>
        <v/>
      </c>
      <c r="DP64" s="67" t="str">
        <f>IF(DH10="","",IF(DH10="-","",IF(DP10=0,"",INDEX(ThreatRankMatrix,MATCH(DH10,Rank,0),MATCH(DP10,Rank,0)))))</f>
        <v/>
      </c>
      <c r="DQ64" s="67" t="str">
        <f>IF(DH10="","",IF(DH10="-","",IF(DQ10=0,"",INDEX(ThreatRankMatrix,MATCH(DH10,Rank,0),MATCH(DQ10,Rank,0)))))</f>
        <v/>
      </c>
      <c r="DR64" s="67" t="str">
        <f>IF(DH10="","",IF(DH10="-","",IF(DR10=0,"",INDEX(ThreatRankMatrix,MATCH(DH10,Rank,0),MATCH(DR10,Rank,0)))))</f>
        <v/>
      </c>
      <c r="DS64" s="67" t="str">
        <f>IF(DH10="","",IF(DH10="-","",IF(DS10=0,"",INDEX(ThreatRankMatrix,MATCH(DH10,Rank,0),MATCH(DS10,Rank,0)))))</f>
        <v/>
      </c>
      <c r="DT64" s="67" t="str">
        <f>IF(DH10="","",IF(DH10="-","",IF(DT10=0,"",INDEX(ThreatRankMatrix,MATCH(DH10,Rank,0),MATCH(DT10,Rank,0)))))</f>
        <v/>
      </c>
      <c r="DU64" s="67" t="str">
        <f>IF(DH10="","",IF(DH10="-","",IF(DU10=0,"",INDEX(ThreatRankMatrix,MATCH(DH10,Rank,0),MATCH(DU10,Rank,0)))))</f>
        <v/>
      </c>
      <c r="DV64" s="67" t="str">
        <f>IF(DH10="","",IF(DH10="-","",IF(DV10=0,"",INDEX(ThreatRankMatrix,MATCH(DH10,Rank,0),MATCH(DV10,Rank,0)))))</f>
        <v/>
      </c>
      <c r="DW64" s="104" t="str">
        <f>IF(DH10="","",IF(DH10="-","",IF(DW10=0,"",INDEX(ThreatRankMatrix,MATCH(DH10,Rank,0),MATCH(DW10,Rank,0)))))</f>
        <v/>
      </c>
      <c r="DX64" s="14"/>
      <c r="DZ64" s="43"/>
      <c r="EA64" s="67" t="str">
        <f>IF(DZ10="","",IF(DZ10="-","",IF(EA10=0,"",INDEX(ThreatRankMatrix,MATCH(DZ10,Rank,0),MATCH(EA10,Rank,0)))))</f>
        <v/>
      </c>
      <c r="EB64" s="67" t="str">
        <f>IF(DZ10="","",IF(DZ10="-","",IF(EB10=0,"",INDEX(ThreatRankMatrix,MATCH(DZ10,Rank,0),MATCH(EB10,Rank,0)))))</f>
        <v/>
      </c>
      <c r="EC64" s="67" t="str">
        <f>IF(DZ10="","",IF(DZ10="-","",IF(EC10=0,"",INDEX(ThreatRankMatrix,MATCH(DZ10,Rank,0),MATCH(EC10,Rank,0)))))</f>
        <v/>
      </c>
      <c r="ED64" s="67" t="str">
        <f>IF(DZ10="","",IF(DZ10="-","",IF(ED10=0,"",INDEX(ThreatRankMatrix,MATCH(DZ10,Rank,0),MATCH(ED10,Rank,0)))))</f>
        <v/>
      </c>
      <c r="EE64" s="67" t="str">
        <f>IF(DZ10="","",IF(DZ10="-","",IF(EE10=0,"",INDEX(ThreatRankMatrix,MATCH(DZ10,Rank,0),MATCH(EE10,Rank,0)))))</f>
        <v/>
      </c>
      <c r="EF64" s="67" t="str">
        <f>IF(DZ10="","",IF(DZ10="-","",IF(EF10=0,"",INDEX(ThreatRankMatrix,MATCH(DZ10,Rank,0),MATCH(EF10,Rank,0)))))</f>
        <v/>
      </c>
      <c r="EG64" s="67" t="str">
        <f>IF(DZ10="","",IF(DZ10="-","",IF(EG10=0,"",INDEX(ThreatRankMatrix,MATCH(DZ10,Rank,0),MATCH(EG10,Rank,0)))))</f>
        <v/>
      </c>
      <c r="EH64" s="67" t="str">
        <f>IF(DZ10="","",IF(DZ10="-","",IF(EH10=0,"",INDEX(ThreatRankMatrix,MATCH(DZ10,Rank,0),MATCH(EH10,Rank,0)))))</f>
        <v/>
      </c>
      <c r="EI64" s="67" t="str">
        <f>IF(DZ10="","",IF(DZ10="-","",IF(EI10=0,"",INDEX(ThreatRankMatrix,MATCH(DZ10,Rank,0),MATCH(EI10,Rank,0)))))</f>
        <v/>
      </c>
      <c r="EJ64" s="67" t="str">
        <f>IF(DZ10="","",IF(DZ10="-","",IF(EJ10=0,"",INDEX(ThreatRankMatrix,MATCH(DZ10,Rank,0),MATCH(EJ10,Rank,0)))))</f>
        <v/>
      </c>
      <c r="EK64" s="67" t="str">
        <f>IF(DZ10="","",IF(DZ10="-","",IF(EK10=0,"",INDEX(ThreatRankMatrix,MATCH(DZ10,Rank,0),MATCH(EK10,Rank,0)))))</f>
        <v/>
      </c>
      <c r="EL64" s="67" t="str">
        <f>IF(DZ10="","",IF(DZ10="-","",IF(EL10=0,"",INDEX(ThreatRankMatrix,MATCH(DZ10,Rank,0),MATCH(EL10,Rank,0)))))</f>
        <v/>
      </c>
      <c r="EM64" s="67" t="str">
        <f>IF(DZ10="","",IF(DZ10="-","",IF(EM10=0,"",INDEX(ThreatRankMatrix,MATCH(DZ10,Rank,0),MATCH(EM10,Rank,0)))))</f>
        <v/>
      </c>
      <c r="EN64" s="67" t="str">
        <f>IF(DZ10="","",IF(DZ10="-","",IF(EN10=0,"",INDEX(ThreatRankMatrix,MATCH(DZ10,Rank,0),MATCH(EN10,Rank,0)))))</f>
        <v/>
      </c>
      <c r="EO64" s="104" t="str">
        <f>IF(DZ10="","",IF(DZ10="-","",IF(EO10=0,"",INDEX(ThreatRankMatrix,MATCH(DZ10,Rank,0),MATCH(EO10,Rank,0)))))</f>
        <v/>
      </c>
      <c r="EP64" s="14"/>
      <c r="ER64" s="43"/>
      <c r="ES64" s="67" t="str">
        <f>IF(ER10="","",IF(ER10="-","",IF(ES10=0,"",INDEX(ThreatRankMatrix,MATCH(ER10,Rank,0),MATCH(ES10,Rank,0)))))</f>
        <v/>
      </c>
      <c r="ET64" s="67" t="str">
        <f>IF(ER10="","",IF(ER10="-","",IF(ET10=0,"",INDEX(ThreatRankMatrix,MATCH(ER10,Rank,0),MATCH(ET10,Rank,0)))))</f>
        <v/>
      </c>
      <c r="EU64" s="67" t="str">
        <f>IF(ER10="","",IF(ER10="-","",IF(EU10=0,"",INDEX(ThreatRankMatrix,MATCH(ER10,Rank,0),MATCH(EU10,Rank,0)))))</f>
        <v/>
      </c>
      <c r="EV64" s="67" t="str">
        <f>IF(ER10="","",IF(ER10="-","",IF(EV10=0,"",INDEX(ThreatRankMatrix,MATCH(ER10,Rank,0),MATCH(EV10,Rank,0)))))</f>
        <v/>
      </c>
      <c r="EW64" s="67" t="str">
        <f>IF(ER10="","",IF(ER10="-","",IF(EW10=0,"",INDEX(ThreatRankMatrix,MATCH(ER10,Rank,0),MATCH(EW10,Rank,0)))))</f>
        <v/>
      </c>
      <c r="EX64" s="67" t="str">
        <f>IF(ER10="","",IF(ER10="-","",IF(EX10=0,"",INDEX(ThreatRankMatrix,MATCH(ER10,Rank,0),MATCH(EX10,Rank,0)))))</f>
        <v/>
      </c>
      <c r="EY64" s="67" t="str">
        <f>IF(ER10="","",IF(ER10="-","",IF(EY10=0,"",INDEX(ThreatRankMatrix,MATCH(ER10,Rank,0),MATCH(EY10,Rank,0)))))</f>
        <v/>
      </c>
      <c r="EZ64" s="67" t="str">
        <f>IF(ER10="","",IF(ER10="-","",IF(EZ10=0,"",INDEX(ThreatRankMatrix,MATCH(ER10,Rank,0),MATCH(EZ10,Rank,0)))))</f>
        <v/>
      </c>
      <c r="FA64" s="67" t="str">
        <f>IF(ER10="","",IF(ER10="-","",IF(FA10=0,"",INDEX(ThreatRankMatrix,MATCH(ER10,Rank,0),MATCH(FA10,Rank,0)))))</f>
        <v/>
      </c>
      <c r="FB64" s="67" t="str">
        <f>IF(ER10="","",IF(ER10="-","",IF(FB10=0,"",INDEX(ThreatRankMatrix,MATCH(ER10,Rank,0),MATCH(FB10,Rank,0)))))</f>
        <v/>
      </c>
      <c r="FC64" s="67" t="str">
        <f>IF(ER10="","",IF(ER10="-","",IF(FC10=0,"",INDEX(ThreatRankMatrix,MATCH(ER10,Rank,0),MATCH(FC10,Rank,0)))))</f>
        <v/>
      </c>
      <c r="FD64" s="67" t="str">
        <f>IF(ER10="","",IF(ER10="-","",IF(FD10=0,"",INDEX(ThreatRankMatrix,MATCH(ER10,Rank,0),MATCH(FD10,Rank,0)))))</f>
        <v/>
      </c>
      <c r="FE64" s="67" t="str">
        <f>IF(ER10="","",IF(ER10="-","",IF(FE10=0,"",INDEX(ThreatRankMatrix,MATCH(ER10,Rank,0),MATCH(FE10,Rank,0)))))</f>
        <v/>
      </c>
      <c r="FF64" s="67" t="str">
        <f>IF(ER10="","",IF(ER10="-","",IF(FF10=0,"",INDEX(ThreatRankMatrix,MATCH(ER10,Rank,0),MATCH(FF10,Rank,0)))))</f>
        <v/>
      </c>
      <c r="FG64" s="104" t="str">
        <f>IF(ER10="","",IF(ER10="-","",IF(FG10=0,"",INDEX(ThreatRankMatrix,MATCH(ER10,Rank,0),MATCH(FG10,Rank,0)))))</f>
        <v/>
      </c>
      <c r="FH64" s="14"/>
      <c r="FJ64" s="43"/>
      <c r="FK64" s="67" t="str">
        <f>IF(FJ10="","",IF(FJ10="-","",IF(FK10=0,"",INDEX(ThreatRankMatrix,MATCH(FJ10,Rank,0),MATCH(FK10,Rank,0)))))</f>
        <v/>
      </c>
      <c r="FL64" s="67" t="str">
        <f>IF(FJ10="","",IF(FJ10="-","",IF(FL10=0,"",INDEX(ThreatRankMatrix,MATCH(FJ10,Rank,0),MATCH(FL10,Rank,0)))))</f>
        <v/>
      </c>
      <c r="FM64" s="67" t="str">
        <f>IF(FJ10="","",IF(FJ10="-","",IF(FM10=0,"",INDEX(ThreatRankMatrix,MATCH(FJ10,Rank,0),MATCH(FM10,Rank,0)))))</f>
        <v/>
      </c>
      <c r="FN64" s="67" t="str">
        <f>IF(FJ10="","",IF(FJ10="-","",IF(FN10=0,"",INDEX(ThreatRankMatrix,MATCH(FJ10,Rank,0),MATCH(FN10,Rank,0)))))</f>
        <v/>
      </c>
      <c r="FO64" s="67" t="str">
        <f>IF(FJ10="","",IF(FJ10="-","",IF(FO10=0,"",INDEX(ThreatRankMatrix,MATCH(FJ10,Rank,0),MATCH(FO10,Rank,0)))))</f>
        <v/>
      </c>
      <c r="FP64" s="67" t="str">
        <f>IF(FJ10="","",IF(FJ10="-","",IF(FP10=0,"",INDEX(ThreatRankMatrix,MATCH(FJ10,Rank,0),MATCH(FP10,Rank,0)))))</f>
        <v/>
      </c>
      <c r="FQ64" s="67" t="str">
        <f>IF(FJ10="","",IF(FJ10="-","",IF(FQ10=0,"",INDEX(ThreatRankMatrix,MATCH(FJ10,Rank,0),MATCH(FQ10,Rank,0)))))</f>
        <v/>
      </c>
      <c r="FR64" s="67" t="str">
        <f>IF(FJ10="","",IF(FJ10="-","",IF(FR10=0,"",INDEX(ThreatRankMatrix,MATCH(FJ10,Rank,0),MATCH(FR10,Rank,0)))))</f>
        <v/>
      </c>
      <c r="FS64" s="67" t="str">
        <f>IF(FJ10="","",IF(FJ10="-","",IF(FS10=0,"",INDEX(ThreatRankMatrix,MATCH(FJ10,Rank,0),MATCH(FS10,Rank,0)))))</f>
        <v/>
      </c>
      <c r="FT64" s="67" t="str">
        <f>IF(FJ10="","",IF(FJ10="-","",IF(FT10=0,"",INDEX(ThreatRankMatrix,MATCH(FJ10,Rank,0),MATCH(FT10,Rank,0)))))</f>
        <v/>
      </c>
      <c r="FU64" s="67" t="str">
        <f>IF(FJ10="","",IF(FJ10="-","",IF(FU10=0,"",INDEX(ThreatRankMatrix,MATCH(FJ10,Rank,0),MATCH(FU10,Rank,0)))))</f>
        <v/>
      </c>
      <c r="FV64" s="67" t="str">
        <f>IF(FJ10="","",IF(FJ10="-","",IF(FV10=0,"",INDEX(ThreatRankMatrix,MATCH(FJ10,Rank,0),MATCH(FV10,Rank,0)))))</f>
        <v/>
      </c>
      <c r="FW64" s="67" t="str">
        <f>IF(FJ10="","",IF(FJ10="-","",IF(FW10=0,"",INDEX(ThreatRankMatrix,MATCH(FJ10,Rank,0),MATCH(FW10,Rank,0)))))</f>
        <v/>
      </c>
      <c r="FX64" s="67" t="str">
        <f>IF(FJ10="","",IF(FJ10="-","",IF(FX10=0,"",INDEX(ThreatRankMatrix,MATCH(FJ10,Rank,0),MATCH(FX10,Rank,0)))))</f>
        <v/>
      </c>
      <c r="FY64" s="104" t="str">
        <f>IF(FJ10="","",IF(FJ10="-","",IF(FY10=0,"",INDEX(ThreatRankMatrix,MATCH(FJ10,Rank,0),MATCH(FY10,Rank,0)))))</f>
        <v/>
      </c>
      <c r="FZ64" s="14"/>
      <c r="GB64" s="43"/>
      <c r="GC64" s="67" t="str">
        <f>IF(GB10="","",IF(GB10="-","",IF(GC10=0,"",INDEX(ThreatRankMatrix,MATCH(GB10,Rank,0),MATCH(GC10,Rank,0)))))</f>
        <v/>
      </c>
      <c r="GD64" s="67" t="str">
        <f>IF(GB10="","",IF(GB10="-","",IF(GD10=0,"",INDEX(ThreatRankMatrix,MATCH(GB10,Rank,0),MATCH(GD10,Rank,0)))))</f>
        <v/>
      </c>
      <c r="GE64" s="67" t="str">
        <f>IF(GB10="","",IF(GB10="-","",IF(GE10=0,"",INDEX(ThreatRankMatrix,MATCH(GB10,Rank,0),MATCH(GE10,Rank,0)))))</f>
        <v/>
      </c>
      <c r="GF64" s="67" t="str">
        <f>IF(GB10="","",IF(GB10="-","",IF(GF10=0,"",INDEX(ThreatRankMatrix,MATCH(GB10,Rank,0),MATCH(GF10,Rank,0)))))</f>
        <v/>
      </c>
      <c r="GG64" s="67" t="str">
        <f>IF(GB10="","",IF(GB10="-","",IF(GG10=0,"",INDEX(ThreatRankMatrix,MATCH(GB10,Rank,0),MATCH(GG10,Rank,0)))))</f>
        <v/>
      </c>
      <c r="GH64" s="67" t="str">
        <f>IF(GB10="","",IF(GB10="-","",IF(GH10=0,"",INDEX(ThreatRankMatrix,MATCH(GB10,Rank,0),MATCH(GH10,Rank,0)))))</f>
        <v/>
      </c>
      <c r="GI64" s="67" t="str">
        <f>IF(GB10="","",IF(GB10="-","",IF(GI10=0,"",INDEX(ThreatRankMatrix,MATCH(GB10,Rank,0),MATCH(GI10,Rank,0)))))</f>
        <v/>
      </c>
      <c r="GJ64" s="67" t="str">
        <f>IF(GB10="","",IF(GB10="-","",IF(GJ10=0,"",INDEX(ThreatRankMatrix,MATCH(GB10,Rank,0),MATCH(GJ10,Rank,0)))))</f>
        <v/>
      </c>
      <c r="GK64" s="67" t="str">
        <f>IF(GB10="","",IF(GB10="-","",IF(GK10=0,"",INDEX(ThreatRankMatrix,MATCH(GB10,Rank,0),MATCH(GK10,Rank,0)))))</f>
        <v/>
      </c>
      <c r="GL64" s="67" t="str">
        <f>IF(GB10="","",IF(GB10="-","",IF(GL10=0,"",INDEX(ThreatRankMatrix,MATCH(GB10,Rank,0),MATCH(GL10,Rank,0)))))</f>
        <v/>
      </c>
      <c r="GM64" s="67" t="str">
        <f>IF(GB10="","",IF(GB10="-","",IF(GM10=0,"",INDEX(ThreatRankMatrix,MATCH(GB10,Rank,0),MATCH(GM10,Rank,0)))))</f>
        <v/>
      </c>
      <c r="GN64" s="67" t="str">
        <f>IF(GB10="","",IF(GB10="-","",IF(GN10=0,"",INDEX(ThreatRankMatrix,MATCH(GB10,Rank,0),MATCH(GN10,Rank,0)))))</f>
        <v/>
      </c>
      <c r="GO64" s="67" t="str">
        <f>IF(GB10="","",IF(GB10="-","",IF(GO10=0,"",INDEX(ThreatRankMatrix,MATCH(GB10,Rank,0),MATCH(GO10,Rank,0)))))</f>
        <v/>
      </c>
      <c r="GP64" s="67" t="str">
        <f>IF(GB10="","",IF(GB10="-","",IF(GP10=0,"",INDEX(ThreatRankMatrix,MATCH(GB10,Rank,0),MATCH(GP10,Rank,0)))))</f>
        <v/>
      </c>
      <c r="GQ64" s="104" t="str">
        <f>IF(GB10="","",IF(GB10="-","",IF(GQ10=0,"",INDEX(ThreatRankMatrix,MATCH(GB10,Rank,0),MATCH(GQ10,Rank,0)))))</f>
        <v/>
      </c>
      <c r="GR64" s="14"/>
      <c r="GT64" s="43"/>
      <c r="GU64" s="67" t="str">
        <f>IF(GT10="","",IF(GT10="-","",IF(GU10=0,"",INDEX(ThreatRankMatrix,MATCH(GT10,Rank,0),MATCH(GU10,Rank,0)))))</f>
        <v/>
      </c>
      <c r="GV64" s="67" t="str">
        <f>IF(GT10="","",IF(GT10="-","",IF(GV10=0,"",INDEX(ThreatRankMatrix,MATCH(GT10,Rank,0),MATCH(GV10,Rank,0)))))</f>
        <v/>
      </c>
      <c r="GW64" s="67" t="str">
        <f>IF(GT10="","",IF(GT10="-","",IF(GW10=0,"",INDEX(ThreatRankMatrix,MATCH(GT10,Rank,0),MATCH(GW10,Rank,0)))))</f>
        <v/>
      </c>
      <c r="GX64" s="67" t="str">
        <f>IF(GT10="","",IF(GT10="-","",IF(GX10=0,"",INDEX(ThreatRankMatrix,MATCH(GT10,Rank,0),MATCH(GX10,Rank,0)))))</f>
        <v/>
      </c>
      <c r="GY64" s="67" t="str">
        <f>IF(GT10="","",IF(GT10="-","",IF(GY10=0,"",INDEX(ThreatRankMatrix,MATCH(GT10,Rank,0),MATCH(GY10,Rank,0)))))</f>
        <v/>
      </c>
      <c r="GZ64" s="67" t="str">
        <f>IF(GT10="","",IF(GT10="-","",IF(GZ10=0,"",INDEX(ThreatRankMatrix,MATCH(GT10,Rank,0),MATCH(GZ10,Rank,0)))))</f>
        <v/>
      </c>
      <c r="HA64" s="67" t="str">
        <f>IF(GT10="","",IF(GT10="-","",IF(HA10=0,"",INDEX(ThreatRankMatrix,MATCH(GT10,Rank,0),MATCH(HA10,Rank,0)))))</f>
        <v/>
      </c>
      <c r="HB64" s="67" t="str">
        <f>IF(GT10="","",IF(GT10="-","",IF(HB10=0,"",INDEX(ThreatRankMatrix,MATCH(GT10,Rank,0),MATCH(HB10,Rank,0)))))</f>
        <v/>
      </c>
      <c r="HC64" s="67" t="str">
        <f>IF(GT10="","",IF(GT10="-","",IF(HC10=0,"",INDEX(ThreatRankMatrix,MATCH(GT10,Rank,0),MATCH(HC10,Rank,0)))))</f>
        <v/>
      </c>
      <c r="HD64" s="67" t="str">
        <f>IF(GT10="","",IF(GT10="-","",IF(HD10=0,"",INDEX(ThreatRankMatrix,MATCH(GT10,Rank,0),MATCH(HD10,Rank,0)))))</f>
        <v/>
      </c>
      <c r="HE64" s="67" t="str">
        <f>IF(GT10="","",IF(GT10="-","",IF(HE10=0,"",INDEX(ThreatRankMatrix,MATCH(GT10,Rank,0),MATCH(HE10,Rank,0)))))</f>
        <v/>
      </c>
      <c r="HF64" s="67" t="str">
        <f>IF(GT10="","",IF(GT10="-","",IF(HF10=0,"",INDEX(ThreatRankMatrix,MATCH(GT10,Rank,0),MATCH(HF10,Rank,0)))))</f>
        <v/>
      </c>
      <c r="HG64" s="67" t="str">
        <f>IF(GT10="","",IF(GT10="-","",IF(HG10=0,"",INDEX(ThreatRankMatrix,MATCH(GT10,Rank,0),MATCH(HG10,Rank,0)))))</f>
        <v/>
      </c>
      <c r="HH64" s="67" t="str">
        <f>IF(GT10="","",IF(GT10="-","",IF(HH10=0,"",INDEX(ThreatRankMatrix,MATCH(GT10,Rank,0),MATCH(HH10,Rank,0)))))</f>
        <v/>
      </c>
      <c r="HI64" s="104" t="str">
        <f>IF(GT10="","",IF(GT10="-","",IF(HI10=0,"",INDEX(ThreatRankMatrix,MATCH(GT10,Rank,0),MATCH(HI10,Rank,0)))))</f>
        <v/>
      </c>
    </row>
    <row r="65" spans="1:305" ht="15.75" hidden="1" thickBot="1" x14ac:dyDescent="0.3">
      <c r="A65" s="75" t="s">
        <v>49</v>
      </c>
      <c r="B65" s="76"/>
      <c r="C65" s="72"/>
      <c r="D65" s="90"/>
      <c r="E65" s="75">
        <f>IF(D10="-",0, IF(D10="",0,(IF(E10=0,0,IF(E64="-",0,INDEX(ThreatScore,MATCH(E64,Rank,0)))))))</f>
        <v>0</v>
      </c>
      <c r="F65" s="75">
        <f>IF(D10="-",0, IF(D10="",0,(IF(F10=0,0,IF(F64="-",0,INDEX(ThreatScore,MATCH(F64,Rank,0)))))))</f>
        <v>0</v>
      </c>
      <c r="G65" s="75">
        <f>IF(D10="-",0, IF(D10="",0,(IF(G10=0,0,IF(G64="-",0,INDEX(ThreatScore,MATCH(G64,Rank,0)))))))</f>
        <v>0</v>
      </c>
      <c r="H65" s="75">
        <f>IF(D10="-",0, IF(D10="",0,(IF(H10=0,0,IF(H64="-",0,INDEX(ThreatScore,MATCH(H64,Rank,0)))))))</f>
        <v>0</v>
      </c>
      <c r="I65" s="75">
        <f>IF(D10="-",0, IF(D10="",0,(IF(I10=0,0,IF(I64="-",0,INDEX(ThreatScore,MATCH(I64,Rank,0)))))))</f>
        <v>0</v>
      </c>
      <c r="J65" s="75">
        <f>IF(D10="-",0, IF(D10="",0,(IF(J10=0,0,IF(J64="-",0,INDEX(ThreatScore,MATCH(J64,Rank,0)))))))</f>
        <v>0</v>
      </c>
      <c r="K65" s="75">
        <f>IF(D10="-",0, IF(D10="",0,(IF(K10=0,0,IF(K64="-",0,INDEX(ThreatScore,MATCH(K64,Rank,0)))))))</f>
        <v>0</v>
      </c>
      <c r="L65" s="75">
        <f>IF(D10="-",0, IF(D10="",0,(IF(L10=0,0,IF(L64="-",0,INDEX(ThreatScore,MATCH(L64,Rank,0)))))))</f>
        <v>0</v>
      </c>
      <c r="M65" s="75">
        <f>IF(D10="-",0, IF(D10="",0,(IF(M10=0,0,IF(M64="-",0,INDEX(ThreatScore,MATCH(M64,Rank,0)))))))</f>
        <v>0</v>
      </c>
      <c r="N65" s="75">
        <f>IF(D10="-",0, IF(D10="",0,(IF(N10=0,0,IF(N64="-",0,INDEX(ThreatScore,MATCH(N64,Rank,0)))))))</f>
        <v>0</v>
      </c>
      <c r="O65" s="75">
        <f>IF(D10="-",0, IF(D10="",0,(IF(O10=0,0,IF(O64="-",0,INDEX(ThreatScore,MATCH(O64,Rank,0)))))))</f>
        <v>0</v>
      </c>
      <c r="P65" s="75">
        <f>IF(D10="-",0, IF(D10="",0,(IF(P10=0,0,IF(P64="-",0,INDEX(ThreatScore,MATCH(P64,Rank,0)))))))</f>
        <v>0</v>
      </c>
      <c r="Q65" s="75">
        <f>IF(D10="-",0, IF(D10="",0,(IF(Q10=0,0,IF(Q64="-",0,INDEX(ThreatScore,MATCH(Q64,Rank,0)))))))</f>
        <v>0</v>
      </c>
      <c r="R65" s="75">
        <f>IF(D10="-",0, IF(D10="",0,(IF(R10=0,0,IF(R64="-",0,INDEX(ThreatScore,MATCH(R64,Rank,0)))))))</f>
        <v>0</v>
      </c>
      <c r="S65" s="108">
        <f>IF(D10="-",0, IF(D10="",0,(IF(S10=0,0,IF(S64="-",0,INDEX(ThreatScore,MATCH(S64,Rank,0)))))))</f>
        <v>0</v>
      </c>
      <c r="T65" s="76"/>
      <c r="U65" s="72"/>
      <c r="V65" s="90"/>
      <c r="W65" s="75">
        <f>IF(V10="-",0, IF(V10="",0,(IF(W10=0,0,IF(W64="-",0,INDEX(ThreatScore,MATCH(W64,Rank,0)))))))</f>
        <v>0</v>
      </c>
      <c r="X65" s="75">
        <f>IF(V10="-",0, IF(V10="",0,(IF(X10=0,0,IF(X64="-",0,INDEX(ThreatScore,MATCH(X64,Rank,0)))))))</f>
        <v>0</v>
      </c>
      <c r="Y65" s="75">
        <f>IF(V10="-",0, IF(V10="",0,(IF(Y10=0,0,IF(Y64="-",0,INDEX(ThreatScore,MATCH(Y64,Rank,0)))))))</f>
        <v>0</v>
      </c>
      <c r="Z65" s="75">
        <f>IF(V10="-",0, IF(V10="",0,(IF(Z10=0,0,IF(Z64="-",0,INDEX(ThreatScore,MATCH(Z64,Rank,0)))))))</f>
        <v>0</v>
      </c>
      <c r="AA65" s="75">
        <f>IF(V10="-",0, IF(V10="",0,(IF(AA10=0,0,IF(AA64="-",0,INDEX(ThreatScore,MATCH(AA64,Rank,0)))))))</f>
        <v>0</v>
      </c>
      <c r="AB65" s="75">
        <f>IF(V10="-",0, IF(V10="",0,(IF(AB10=0,0,IF(AB64="-",0,INDEX(ThreatScore,MATCH(AB64,Rank,0)))))))</f>
        <v>0</v>
      </c>
      <c r="AC65" s="75">
        <f>IF(V10="-",0, IF(V10="",0,(IF(AC10=0,0,IF(AC64="-",0,INDEX(ThreatScore,MATCH(AC64,Rank,0)))))))</f>
        <v>0</v>
      </c>
      <c r="AD65" s="75">
        <f>IF(V10="-",0, IF(V10="",0,(IF(AD10=0,0,IF(AD64="-",0,INDEX(ThreatScore,MATCH(AD64,Rank,0)))))))</f>
        <v>0</v>
      </c>
      <c r="AE65" s="75">
        <f>IF(V10="-",0, IF(V10="",0,(IF(AE10=0,0,IF(AE64="-",0,INDEX(ThreatScore,MATCH(AE64,Rank,0)))))))</f>
        <v>0</v>
      </c>
      <c r="AF65" s="75">
        <f>IF(V10="-",0, IF(V10="",0,(IF(AF10=0,0,IF(AF64="-",0,INDEX(ThreatScore,MATCH(AF64,Rank,0)))))))</f>
        <v>0</v>
      </c>
      <c r="AG65" s="75">
        <f>IF(V10="-",0, IF(V10="",0,(IF(AG10=0,0,IF(AG64="-",0,INDEX(ThreatScore,MATCH(AG64,Rank,0)))))))</f>
        <v>0</v>
      </c>
      <c r="AH65" s="75">
        <f>IF(V10="-",0, IF(V10="",0,(IF(AH10=0,0,IF(AH64="-",0,INDEX(ThreatScore,MATCH(AH64,Rank,0)))))))</f>
        <v>0</v>
      </c>
      <c r="AI65" s="75">
        <f>IF(V10="-",0, IF(V10="",0,(IF(AI10=0,0,IF(AI64="-",0,INDEX(ThreatScore,MATCH(AI64,Rank,0)))))))</f>
        <v>0</v>
      </c>
      <c r="AJ65" s="75">
        <f>IF(V10="-",0, IF(V10="",0,(IF(AJ10=0,0,IF(AJ64="-",0,INDEX(ThreatScore,MATCH(AJ64,Rank,0)))))))</f>
        <v>0</v>
      </c>
      <c r="AK65" s="108">
        <f>IF(V10="-",0, IF(V10="",0,(IF(AK10=0,0,IF(AK64="-",0,INDEX(ThreatScore,MATCH(AK64,Rank,0)))))))</f>
        <v>0</v>
      </c>
      <c r="AL65" s="76"/>
      <c r="AM65" s="72"/>
      <c r="AN65" s="90"/>
      <c r="AO65" s="75">
        <f>IF(AN10="-",0, IF(AN10="",0,(IF(AO10=0,0,IF(AO64="-",0,INDEX(ThreatScore,MATCH(AO64,Rank,0)))))))</f>
        <v>0</v>
      </c>
      <c r="AP65" s="75">
        <f>IF(AN10="-",0, IF(AN10="",0,(IF(AP10=0,0,IF(AP64="-",0,INDEX(ThreatScore,MATCH(AP64,Rank,0)))))))</f>
        <v>0</v>
      </c>
      <c r="AQ65" s="75">
        <f>IF(AN10="-",0, IF(AN10="",0,(IF(AQ10=0,0,IF(AQ64="-",0,INDEX(ThreatScore,MATCH(AQ64,Rank,0)))))))</f>
        <v>0</v>
      </c>
      <c r="AR65" s="75">
        <f>IF(AN10="-",0, IF(AN10="",0,(IF(AR10=0,0,IF(AR64="-",0,INDEX(ThreatScore,MATCH(AR64,Rank,0)))))))</f>
        <v>0</v>
      </c>
      <c r="AS65" s="75">
        <f>IF(AN10="-",0, IF(AN10="",0,(IF(AS10=0,0,IF(AS64="-",0,INDEX(ThreatScore,MATCH(AS64,Rank,0)))))))</f>
        <v>0</v>
      </c>
      <c r="AT65" s="75">
        <f>IF(AN10="-",0, IF(AN10="",0,(IF(AT10=0,0,IF(AT64="-",0,INDEX(ThreatScore,MATCH(AT64,Rank,0)))))))</f>
        <v>0</v>
      </c>
      <c r="AU65" s="75">
        <f>IF(AN10="-",0, IF(AN10="",0,(IF(AU10=0,0,IF(AU64="-",0,INDEX(ThreatScore,MATCH(AU64,Rank,0)))))))</f>
        <v>0</v>
      </c>
      <c r="AV65" s="75">
        <f>IF(AN10="-",0, IF(AN10="",0,(IF(AV10=0,0,IF(AV64="-",0,INDEX(ThreatScore,MATCH(AV64,Rank,0)))))))</f>
        <v>0</v>
      </c>
      <c r="AW65" s="75">
        <f>IF(AN10="-",0, IF(AN10="",0,(IF(AW10=0,0,IF(AW64="-",0,INDEX(ThreatScore,MATCH(AW64,Rank,0)))))))</f>
        <v>0</v>
      </c>
      <c r="AX65" s="75">
        <f>IF(AN10="-",0, IF(AN10="",0,(IF(AX10=0,0,IF(AX64="-",0,INDEX(ThreatScore,MATCH(AX64,Rank,0)))))))</f>
        <v>0</v>
      </c>
      <c r="AY65" s="75">
        <f>IF(AN10="-",0, IF(AN10="",0,(IF(AY10=0,0,IF(AY64="-",0,INDEX(ThreatScore,MATCH(AY64,Rank,0)))))))</f>
        <v>0</v>
      </c>
      <c r="AZ65" s="75">
        <f>IF(AN10="-",0, IF(AN10="",0,(IF(AZ10=0,0,IF(AZ64="-",0,INDEX(ThreatScore,MATCH(AZ64,Rank,0)))))))</f>
        <v>0</v>
      </c>
      <c r="BA65" s="75">
        <f>IF(AN10="-",0, IF(AN10="",0,(IF(BA10=0,0,IF(BA64="-",0,INDEX(ThreatScore,MATCH(BA64,Rank,0)))))))</f>
        <v>0</v>
      </c>
      <c r="BB65" s="75">
        <f>IF(AN10="-",0, IF(AN10="",0,(IF(BB10=0,0,IF(BB64="-",0,INDEX(ThreatScore,MATCH(BB64,Rank,0)))))))</f>
        <v>0</v>
      </c>
      <c r="BC65" s="108">
        <f>IF(AN10="-",0, IF(AN10="",0,(IF(BC10=0,0,IF(BC64="-",0,INDEX(ThreatScore,MATCH(BC64,Rank,0)))))))</f>
        <v>0</v>
      </c>
      <c r="BD65" s="76"/>
      <c r="BE65" s="72"/>
      <c r="BF65" s="90"/>
      <c r="BG65" s="75">
        <f>IF(BF10="-",0, IF(BF10="",0,(IF(BG10=0,0,IF(BG64="-",0,INDEX(ThreatScore,MATCH(BG64,Rank,0)))))))</f>
        <v>0</v>
      </c>
      <c r="BH65" s="75">
        <f>IF(BF10="-",0, IF(BF10="",0,(IF(BH10=0,0,IF(BH64="-",0,INDEX(ThreatScore,MATCH(BH64,Rank,0)))))))</f>
        <v>0</v>
      </c>
      <c r="BI65" s="75">
        <f>IF(BF10="-",0, IF(BF10="",0,(IF(BI10=0,0,IF(BI64="-",0,INDEX(ThreatScore,MATCH(BI64,Rank,0)))))))</f>
        <v>0</v>
      </c>
      <c r="BJ65" s="75">
        <f>IF(BF10="-",0, IF(BF10="",0,(IF(BJ10=0,0,IF(BJ64="-",0,INDEX(ThreatScore,MATCH(BJ64,Rank,0)))))))</f>
        <v>0</v>
      </c>
      <c r="BK65" s="75">
        <f>IF(BF10="-",0, IF(BF10="",0,(IF(BK10=0,0,IF(BK64="-",0,INDEX(ThreatScore,MATCH(BK64,Rank,0)))))))</f>
        <v>0</v>
      </c>
      <c r="BL65" s="75">
        <f>IF(BF10="-",0, IF(BF10="",0,(IF(BL10=0,0,IF(BL64="-",0,INDEX(ThreatScore,MATCH(BL64,Rank,0)))))))</f>
        <v>0</v>
      </c>
      <c r="BM65" s="75">
        <f>IF(BF10="-",0, IF(BF10="",0,(IF(BM10=0,0,IF(BM64="-",0,INDEX(ThreatScore,MATCH(BM64,Rank,0)))))))</f>
        <v>0</v>
      </c>
      <c r="BN65" s="75">
        <f>IF(BF10="-",0, IF(BF10="",0,(IF(BN10=0,0,IF(BN64="-",0,INDEX(ThreatScore,MATCH(BN64,Rank,0)))))))</f>
        <v>0</v>
      </c>
      <c r="BO65" s="75">
        <f>IF(BF10="-",0, IF(BF10="",0,(IF(BO10=0,0,IF(BO64="-",0,INDEX(ThreatScore,MATCH(BO64,Rank,0)))))))</f>
        <v>0</v>
      </c>
      <c r="BP65" s="75">
        <f>IF(BF10="-",0, IF(BF10="",0,(IF(BP10=0,0,IF(BP64="-",0,INDEX(ThreatScore,MATCH(BP64,Rank,0)))))))</f>
        <v>0</v>
      </c>
      <c r="BQ65" s="75">
        <f>IF(BF10="-",0, IF(BF10="",0,(IF(BQ10=0,0,IF(BQ64="-",0,INDEX(ThreatScore,MATCH(BQ64,Rank,0)))))))</f>
        <v>0</v>
      </c>
      <c r="BR65" s="75">
        <f>IF(BF10="-",0, IF(BF10="",0,(IF(BR10=0,0,IF(BR64="-",0,INDEX(ThreatScore,MATCH(BR64,Rank,0)))))))</f>
        <v>0</v>
      </c>
      <c r="BS65" s="75">
        <f>IF(BF10="-",0, IF(BF10="",0,(IF(BS10=0,0,IF(BS64="-",0,INDEX(ThreatScore,MATCH(BS64,Rank,0)))))))</f>
        <v>0</v>
      </c>
      <c r="BT65" s="75">
        <f>IF(BF10="-",0, IF(BF10="",0,(IF(BT10=0,0,IF(BT64="-",0,INDEX(ThreatScore,MATCH(BT64,Rank,0)))))))</f>
        <v>0</v>
      </c>
      <c r="BU65" s="108">
        <f>IF(BF10="-",0, IF(BF10="",0,(IF(BU10=0,0,IF(BU64="-",0,INDEX(ThreatScore,MATCH(BU64,Rank,0)))))))</f>
        <v>0</v>
      </c>
      <c r="BV65" s="76"/>
      <c r="BW65" s="72"/>
      <c r="BX65" s="90"/>
      <c r="BY65" s="75">
        <f>IF(BX10="-",0, IF(BX10="",0,(IF(BY10=0,0,IF(BY64="-",0,INDEX(ThreatScore,MATCH(BY64,Rank,0)))))))</f>
        <v>0</v>
      </c>
      <c r="BZ65" s="75">
        <f>IF(BX10="-",0, IF(BX10="",0,(IF(BZ10=0,0,IF(BZ64="-",0,INDEX(ThreatScore,MATCH(BZ64,Rank,0)))))))</f>
        <v>0</v>
      </c>
      <c r="CA65" s="75">
        <f>IF(BX10="-",0, IF(BX10="",0,(IF(CA10=0,0,IF(CA64="-",0,INDEX(ThreatScore,MATCH(CA64,Rank,0)))))))</f>
        <v>0</v>
      </c>
      <c r="CB65" s="75">
        <f>IF(BX10="-",0, IF(BX10="",0,(IF(CB10=0,0,IF(CB64="-",0,INDEX(ThreatScore,MATCH(CB64,Rank,0)))))))</f>
        <v>0</v>
      </c>
      <c r="CC65" s="75">
        <f>IF(BX10="-",0, IF(BX10="",0,(IF(CC10=0,0,IF(CC64="-",0,INDEX(ThreatScore,MATCH(CC64,Rank,0)))))))</f>
        <v>0</v>
      </c>
      <c r="CD65" s="75">
        <f>IF(BX10="-",0, IF(BX10="",0,(IF(CD10=0,0,IF(CD64="-",0,INDEX(ThreatScore,MATCH(CD64,Rank,0)))))))</f>
        <v>0</v>
      </c>
      <c r="CE65" s="75">
        <f>IF(BX10="-",0, IF(BX10="",0,(IF(CE10=0,0,IF(CE64="-",0,INDEX(ThreatScore,MATCH(CE64,Rank,0)))))))</f>
        <v>0</v>
      </c>
      <c r="CF65" s="75">
        <f>IF(BX10="-",0, IF(BX10="",0,(IF(CF10=0,0,IF(CF64="-",0,INDEX(ThreatScore,MATCH(CF64,Rank,0)))))))</f>
        <v>0</v>
      </c>
      <c r="CG65" s="75">
        <f>IF(BX10="-",0, IF(BX10="",0,(IF(CG10=0,0,IF(CG64="-",0,INDEX(ThreatScore,MATCH(CG64,Rank,0)))))))</f>
        <v>0</v>
      </c>
      <c r="CH65" s="75">
        <f>IF(BX10="-",0, IF(BX10="",0,(IF(CH10=0,0,IF(CH64="-",0,INDEX(ThreatScore,MATCH(CH64,Rank,0)))))))</f>
        <v>0</v>
      </c>
      <c r="CI65" s="75">
        <f>IF(BX10="-",0, IF(BX10="",0,(IF(CI10=0,0,IF(CI64="-",0,INDEX(ThreatScore,MATCH(CI64,Rank,0)))))))</f>
        <v>0</v>
      </c>
      <c r="CJ65" s="75">
        <f>IF(BX10="-",0, IF(BX10="",0,(IF(CJ10=0,0,IF(CJ64="-",0,INDEX(ThreatScore,MATCH(CJ64,Rank,0)))))))</f>
        <v>0</v>
      </c>
      <c r="CK65" s="75">
        <f>IF(BX10="-",0, IF(BX10="",0,(IF(CK10=0,0,IF(CK64="-",0,INDEX(ThreatScore,MATCH(CK64,Rank,0)))))))</f>
        <v>0</v>
      </c>
      <c r="CL65" s="75">
        <f>IF(BX10="-",0, IF(BX10="",0,(IF(CL10=0,0,IF(CL64="-",0,INDEX(ThreatScore,MATCH(CL64,Rank,0)))))))</f>
        <v>0</v>
      </c>
      <c r="CM65" s="108">
        <f>IF(BX10="-",0, IF(BX10="",0,(IF(CM10=0,0,IF(CM64="-",0,INDEX(ThreatScore,MATCH(CM64,Rank,0)))))))</f>
        <v>0</v>
      </c>
      <c r="CN65" s="76"/>
      <c r="CO65" s="72"/>
      <c r="CP65" s="90"/>
      <c r="CQ65" s="75">
        <f>IF(CP10="-",0, IF(CP10="",0,(IF(CQ10=0,0,IF(CQ64="-",0,INDEX(ThreatScore,MATCH(CQ64,Rank,0)))))))</f>
        <v>0</v>
      </c>
      <c r="CR65" s="75">
        <f>IF(CP10="-",0, IF(CP10="",0,(IF(CR10=0,0,IF(CR64="-",0,INDEX(ThreatScore,MATCH(CR64,Rank,0)))))))</f>
        <v>0</v>
      </c>
      <c r="CS65" s="75">
        <f>IF(CP10="-",0, IF(CP10="",0,(IF(CS10=0,0,IF(CS64="-",0,INDEX(ThreatScore,MATCH(CS64,Rank,0)))))))</f>
        <v>0</v>
      </c>
      <c r="CT65" s="75">
        <f>IF(CP10="-",0, IF(CP10="",0,(IF(CT10=0,0,IF(CT64="-",0,INDEX(ThreatScore,MATCH(CT64,Rank,0)))))))</f>
        <v>0</v>
      </c>
      <c r="CU65" s="75">
        <f>IF(CP10="-",0, IF(CP10="",0,(IF(CU10=0,0,IF(CU64="-",0,INDEX(ThreatScore,MATCH(CU64,Rank,0)))))))</f>
        <v>0</v>
      </c>
      <c r="CV65" s="75">
        <f>IF(CP10="-",0, IF(CP10="",0,(IF(CV10=0,0,IF(CV64="-",0,INDEX(ThreatScore,MATCH(CV64,Rank,0)))))))</f>
        <v>0</v>
      </c>
      <c r="CW65" s="75">
        <f>IF(CP10="-",0, IF(CP10="",0,(IF(CW10=0,0,IF(CW64="-",0,INDEX(ThreatScore,MATCH(CW64,Rank,0)))))))</f>
        <v>0</v>
      </c>
      <c r="CX65" s="75">
        <f>IF(CP10="-",0, IF(CP10="",0,(IF(CX10=0,0,IF(CX64="-",0,INDEX(ThreatScore,MATCH(CX64,Rank,0)))))))</f>
        <v>0</v>
      </c>
      <c r="CY65" s="75">
        <f>IF(CP10="-",0, IF(CP10="",0,(IF(CY10=0,0,IF(CY64="-",0,INDEX(ThreatScore,MATCH(CY64,Rank,0)))))))</f>
        <v>0</v>
      </c>
      <c r="CZ65" s="75">
        <f>IF(CP10="-",0, IF(CP10="",0,(IF(CZ10=0,0,IF(CZ64="-",0,INDEX(ThreatScore,MATCH(CZ64,Rank,0)))))))</f>
        <v>0</v>
      </c>
      <c r="DA65" s="75">
        <f>IF(CP10="-",0, IF(CP10="",0,(IF(DA10=0,0,IF(DA64="-",0,INDEX(ThreatScore,MATCH(DA64,Rank,0)))))))</f>
        <v>0</v>
      </c>
      <c r="DB65" s="75">
        <f>IF(CP10="-",0, IF(CP10="",0,(IF(DB10=0,0,IF(DB64="-",0,INDEX(ThreatScore,MATCH(DB64,Rank,0)))))))</f>
        <v>0</v>
      </c>
      <c r="DC65" s="75">
        <f>IF(CP10="-",0, IF(CP10="",0,(IF(DC10=0,0,IF(DC64="-",0,INDEX(ThreatScore,MATCH(DC64,Rank,0)))))))</f>
        <v>0</v>
      </c>
      <c r="DD65" s="75">
        <f>IF(CP10="-",0, IF(CP10="",0,(IF(DD10=0,0,IF(DD64="-",0,INDEX(ThreatScore,MATCH(DD64,Rank,0)))))))</f>
        <v>0</v>
      </c>
      <c r="DE65" s="108">
        <f>IF(CP10="-",0, IF(CP10="",0,(IF(DE10=0,0,IF(DE64="-",0,INDEX(ThreatScore,MATCH(DE64,Rank,0)))))))</f>
        <v>0</v>
      </c>
      <c r="DF65" s="76"/>
      <c r="DG65" s="72"/>
      <c r="DH65" s="90"/>
      <c r="DI65" s="75">
        <f>IF(DH10="-",0, IF(DH10="",0,(IF(DI10=0,0,IF(DI64="-",0,INDEX(ThreatScore,MATCH(DI64,Rank,0)))))))</f>
        <v>0</v>
      </c>
      <c r="DJ65" s="75">
        <f>IF(DH10="-",0, IF(DH10="",0,(IF(DJ10=0,0,IF(DJ64="-",0,INDEX(ThreatScore,MATCH(DJ64,Rank,0)))))))</f>
        <v>0</v>
      </c>
      <c r="DK65" s="75">
        <f>IF(DH10="-",0, IF(DH10="",0,(IF(DK10=0,0,IF(DK64="-",0,INDEX(ThreatScore,MATCH(DK64,Rank,0)))))))</f>
        <v>0</v>
      </c>
      <c r="DL65" s="75">
        <f>IF(DH10="-",0, IF(DH10="",0,(IF(DL10=0,0,IF(DL64="-",0,INDEX(ThreatScore,MATCH(DL64,Rank,0)))))))</f>
        <v>0</v>
      </c>
      <c r="DM65" s="75">
        <f>IF(DH10="-",0, IF(DH10="",0,(IF(DM10=0,0,IF(DM64="-",0,INDEX(ThreatScore,MATCH(DM64,Rank,0)))))))</f>
        <v>0</v>
      </c>
      <c r="DN65" s="75">
        <f>IF(DH10="-",0, IF(DH10="",0,(IF(DN10=0,0,IF(DN64="-",0,INDEX(ThreatScore,MATCH(DN64,Rank,0)))))))</f>
        <v>0</v>
      </c>
      <c r="DO65" s="75">
        <f>IF(DH10="-",0, IF(DH10="",0,(IF(DO10=0,0,IF(DO64="-",0,INDEX(ThreatScore,MATCH(DO64,Rank,0)))))))</f>
        <v>0</v>
      </c>
      <c r="DP65" s="75">
        <f>IF(DH10="-",0, IF(DH10="",0,(IF(DP10=0,0,IF(DP64="-",0,INDEX(ThreatScore,MATCH(DP64,Rank,0)))))))</f>
        <v>0</v>
      </c>
      <c r="DQ65" s="75">
        <f>IF(DH10="-",0, IF(DH10="",0,(IF(DQ10=0,0,IF(DQ64="-",0,INDEX(ThreatScore,MATCH(DQ64,Rank,0)))))))</f>
        <v>0</v>
      </c>
      <c r="DR65" s="75">
        <f>IF(DH10="-",0, IF(DH10="",0,(IF(DR10=0,0,IF(DR64="-",0,INDEX(ThreatScore,MATCH(DR64,Rank,0)))))))</f>
        <v>0</v>
      </c>
      <c r="DS65" s="75">
        <f>IF(DH10="-",0, IF(DH10="",0,(IF(DS10=0,0,IF(DS64="-",0,INDEX(ThreatScore,MATCH(DS64,Rank,0)))))))</f>
        <v>0</v>
      </c>
      <c r="DT65" s="75">
        <f>IF(DH10="-",0, IF(DH10="",0,(IF(DT10=0,0,IF(DT64="-",0,INDEX(ThreatScore,MATCH(DT64,Rank,0)))))))</f>
        <v>0</v>
      </c>
      <c r="DU65" s="75">
        <f>IF(DH10="-",0, IF(DH10="",0,(IF(DU10=0,0,IF(DU64="-",0,INDEX(ThreatScore,MATCH(DU64,Rank,0)))))))</f>
        <v>0</v>
      </c>
      <c r="DV65" s="75">
        <f>IF(DH10="-",0, IF(DH10="",0,(IF(DV10=0,0,IF(DV64="-",0,INDEX(ThreatScore,MATCH(DV64,Rank,0)))))))</f>
        <v>0</v>
      </c>
      <c r="DW65" s="108">
        <f>IF(DH10="-",0, IF(DH10="",0,(IF(DW10=0,0,IF(DW64="-",0,INDEX(ThreatScore,MATCH(DW64,Rank,0)))))))</f>
        <v>0</v>
      </c>
      <c r="DX65" s="76"/>
      <c r="DY65" s="72"/>
      <c r="DZ65" s="90"/>
      <c r="EA65" s="75">
        <f>IF(DZ10="-",0, IF(DZ10="",0,(IF(EA10=0,0,IF(EA64="-",0,INDEX(ThreatScore,MATCH(EA64,Rank,0)))))))</f>
        <v>0</v>
      </c>
      <c r="EB65" s="75">
        <f>IF(DZ10="-",0, IF(DZ10="",0,(IF(EB10=0,0,IF(EB64="-",0,INDEX(ThreatScore,MATCH(EB64,Rank,0)))))))</f>
        <v>0</v>
      </c>
      <c r="EC65" s="75">
        <f>IF(DZ10="-",0, IF(DZ10="",0,(IF(EC10=0,0,IF(EC64="-",0,INDEX(ThreatScore,MATCH(EC64,Rank,0)))))))</f>
        <v>0</v>
      </c>
      <c r="ED65" s="75">
        <f>IF(DZ10="-",0, IF(DZ10="",0,(IF(ED10=0,0,IF(ED64="-",0,INDEX(ThreatScore,MATCH(ED64,Rank,0)))))))</f>
        <v>0</v>
      </c>
      <c r="EE65" s="75">
        <f>IF(DZ10="-",0, IF(DZ10="",0,(IF(EE10=0,0,IF(EE64="-",0,INDEX(ThreatScore,MATCH(EE64,Rank,0)))))))</f>
        <v>0</v>
      </c>
      <c r="EF65" s="75">
        <f>IF(DZ10="-",0, IF(DZ10="",0,(IF(EF10=0,0,IF(EF64="-",0,INDEX(ThreatScore,MATCH(EF64,Rank,0)))))))</f>
        <v>0</v>
      </c>
      <c r="EG65" s="75">
        <f>IF(DZ10="-",0, IF(DZ10="",0,(IF(EG10=0,0,IF(EG64="-",0,INDEX(ThreatScore,MATCH(EG64,Rank,0)))))))</f>
        <v>0</v>
      </c>
      <c r="EH65" s="75">
        <f>IF(DZ10="-",0, IF(DZ10="",0,(IF(EH10=0,0,IF(EH64="-",0,INDEX(ThreatScore,MATCH(EH64,Rank,0)))))))</f>
        <v>0</v>
      </c>
      <c r="EI65" s="75">
        <f>IF(DZ10="-",0, IF(DZ10="",0,(IF(EI10=0,0,IF(EI64="-",0,INDEX(ThreatScore,MATCH(EI64,Rank,0)))))))</f>
        <v>0</v>
      </c>
      <c r="EJ65" s="75">
        <f>IF(DZ10="-",0, IF(DZ10="",0,(IF(EJ10=0,0,IF(EJ64="-",0,INDEX(ThreatScore,MATCH(EJ64,Rank,0)))))))</f>
        <v>0</v>
      </c>
      <c r="EK65" s="75">
        <f>IF(DZ10="-",0, IF(DZ10="",0,(IF(EK10=0,0,IF(EK64="-",0,INDEX(ThreatScore,MATCH(EK64,Rank,0)))))))</f>
        <v>0</v>
      </c>
      <c r="EL65" s="75">
        <f>IF(DZ10="-",0, IF(DZ10="",0,(IF(EL10=0,0,IF(EL64="-",0,INDEX(ThreatScore,MATCH(EL64,Rank,0)))))))</f>
        <v>0</v>
      </c>
      <c r="EM65" s="75">
        <f>IF(DZ10="-",0, IF(DZ10="",0,(IF(EM10=0,0,IF(EM64="-",0,INDEX(ThreatScore,MATCH(EM64,Rank,0)))))))</f>
        <v>0</v>
      </c>
      <c r="EN65" s="75">
        <f>IF(DZ10="-",0, IF(DZ10="",0,(IF(EN10=0,0,IF(EN64="-",0,INDEX(ThreatScore,MATCH(EN64,Rank,0)))))))</f>
        <v>0</v>
      </c>
      <c r="EO65" s="108">
        <f>IF(DZ10="-",0, IF(DZ10="",0,(IF(EO10=0,0,IF(EO64="-",0,INDEX(ThreatScore,MATCH(EO64,Rank,0)))))))</f>
        <v>0</v>
      </c>
      <c r="EP65" s="76"/>
      <c r="EQ65" s="72"/>
      <c r="ER65" s="90"/>
      <c r="ES65" s="75">
        <f>IF(ER10="-",0, IF(ER10="",0,(IF(ES10=0,0,IF(ES64="-",0,INDEX(ThreatScore,MATCH(ES64,Rank,0)))))))</f>
        <v>0</v>
      </c>
      <c r="ET65" s="75">
        <f>IF(ER10="-",0, IF(ER10="",0,(IF(ET10=0,0,IF(ET64="-",0,INDEX(ThreatScore,MATCH(ET64,Rank,0)))))))</f>
        <v>0</v>
      </c>
      <c r="EU65" s="75">
        <f>IF(ER10="-",0, IF(ER10="",0,(IF(EU10=0,0,IF(EU64="-",0,INDEX(ThreatScore,MATCH(EU64,Rank,0)))))))</f>
        <v>0</v>
      </c>
      <c r="EV65" s="75">
        <f>IF(ER10="-",0, IF(ER10="",0,(IF(EV10=0,0,IF(EV64="-",0,INDEX(ThreatScore,MATCH(EV64,Rank,0)))))))</f>
        <v>0</v>
      </c>
      <c r="EW65" s="75">
        <f>IF(ER10="-",0, IF(ER10="",0,(IF(EW10=0,0,IF(EW64="-",0,INDEX(ThreatScore,MATCH(EW64,Rank,0)))))))</f>
        <v>0</v>
      </c>
      <c r="EX65" s="75">
        <f>IF(ER10="-",0, IF(ER10="",0,(IF(EX10=0,0,IF(EX64="-",0,INDEX(ThreatScore,MATCH(EX64,Rank,0)))))))</f>
        <v>0</v>
      </c>
      <c r="EY65" s="75">
        <f>IF(ER10="-",0, IF(ER10="",0,(IF(EY10=0,0,IF(EY64="-",0,INDEX(ThreatScore,MATCH(EY64,Rank,0)))))))</f>
        <v>0</v>
      </c>
      <c r="EZ65" s="75">
        <f>IF(ER10="-",0, IF(ER10="",0,(IF(EZ10=0,0,IF(EZ64="-",0,INDEX(ThreatScore,MATCH(EZ64,Rank,0)))))))</f>
        <v>0</v>
      </c>
      <c r="FA65" s="75">
        <f>IF(ER10="-",0, IF(ER10="",0,(IF(FA10=0,0,IF(FA64="-",0,INDEX(ThreatScore,MATCH(FA64,Rank,0)))))))</f>
        <v>0</v>
      </c>
      <c r="FB65" s="75">
        <f>IF(ER10="-",0, IF(ER10="",0,(IF(FB10=0,0,IF(FB64="-",0,INDEX(ThreatScore,MATCH(FB64,Rank,0)))))))</f>
        <v>0</v>
      </c>
      <c r="FC65" s="75">
        <f>IF(ER10="-",0, IF(ER10="",0,(IF(FC10=0,0,IF(FC64="-",0,INDEX(ThreatScore,MATCH(FC64,Rank,0)))))))</f>
        <v>0</v>
      </c>
      <c r="FD65" s="75">
        <f>IF(ER10="-",0, IF(ER10="",0,(IF(FD10=0,0,IF(FD64="-",0,INDEX(ThreatScore,MATCH(FD64,Rank,0)))))))</f>
        <v>0</v>
      </c>
      <c r="FE65" s="75">
        <f>IF(ER10="-",0, IF(ER10="",0,(IF(FE10=0,0,IF(FE64="-",0,INDEX(ThreatScore,MATCH(FE64,Rank,0)))))))</f>
        <v>0</v>
      </c>
      <c r="FF65" s="75">
        <f>IF(ER10="-",0, IF(ER10="",0,(IF(FF10=0,0,IF(FF64="-",0,INDEX(ThreatScore,MATCH(FF64,Rank,0)))))))</f>
        <v>0</v>
      </c>
      <c r="FG65" s="108">
        <f>IF(ER10="-",0, IF(ER10="",0,(IF(FG10=0,0,IF(FG64="-",0,INDEX(ThreatScore,MATCH(FG64,Rank,0)))))))</f>
        <v>0</v>
      </c>
      <c r="FH65" s="76"/>
      <c r="FI65" s="72"/>
      <c r="FJ65" s="90"/>
      <c r="FK65" s="75">
        <f>IF(FJ10="-",0, IF(FJ10="",0,(IF(FK10=0,0,IF(FK64="-",0,INDEX(ThreatScore,MATCH(FK64,Rank,0)))))))</f>
        <v>0</v>
      </c>
      <c r="FL65" s="75">
        <f>IF(FJ10="-",0, IF(FJ10="",0,(IF(FL10=0,0,IF(FL64="-",0,INDEX(ThreatScore,MATCH(FL64,Rank,0)))))))</f>
        <v>0</v>
      </c>
      <c r="FM65" s="75">
        <f>IF(FJ10="-",0, IF(FJ10="",0,(IF(FM10=0,0,IF(FM64="-",0,INDEX(ThreatScore,MATCH(FM64,Rank,0)))))))</f>
        <v>0</v>
      </c>
      <c r="FN65" s="75">
        <f>IF(FJ10="-",0, IF(FJ10="",0,(IF(FN10=0,0,IF(FN64="-",0,INDEX(ThreatScore,MATCH(FN64,Rank,0)))))))</f>
        <v>0</v>
      </c>
      <c r="FO65" s="75">
        <f>IF(FJ10="-",0, IF(FJ10="",0,(IF(FO10=0,0,IF(FO64="-",0,INDEX(ThreatScore,MATCH(FO64,Rank,0)))))))</f>
        <v>0</v>
      </c>
      <c r="FP65" s="75">
        <f>IF(FJ10="-",0, IF(FJ10="",0,(IF(FP10=0,0,IF(FP64="-",0,INDEX(ThreatScore,MATCH(FP64,Rank,0)))))))</f>
        <v>0</v>
      </c>
      <c r="FQ65" s="75">
        <f>IF(FJ10="-",0, IF(FJ10="",0,(IF(FQ10=0,0,IF(FQ64="-",0,INDEX(ThreatScore,MATCH(FQ64,Rank,0)))))))</f>
        <v>0</v>
      </c>
      <c r="FR65" s="75">
        <f>IF(FJ10="-",0, IF(FJ10="",0,(IF(FR10=0,0,IF(FR64="-",0,INDEX(ThreatScore,MATCH(FR64,Rank,0)))))))</f>
        <v>0</v>
      </c>
      <c r="FS65" s="75">
        <f>IF(FJ10="-",0, IF(FJ10="",0,(IF(FS10=0,0,IF(FS64="-",0,INDEX(ThreatScore,MATCH(FS64,Rank,0)))))))</f>
        <v>0</v>
      </c>
      <c r="FT65" s="75">
        <f>IF(FJ10="-",0, IF(FJ10="",0,(IF(FT10=0,0,IF(FT64="-",0,INDEX(ThreatScore,MATCH(FT64,Rank,0)))))))</f>
        <v>0</v>
      </c>
      <c r="FU65" s="75">
        <f>IF(FJ10="-",0, IF(FJ10="",0,(IF(FU10=0,0,IF(FU64="-",0,INDEX(ThreatScore,MATCH(FU64,Rank,0)))))))</f>
        <v>0</v>
      </c>
      <c r="FV65" s="75">
        <f>IF(FJ10="-",0, IF(FJ10="",0,(IF(FV10=0,0,IF(FV64="-",0,INDEX(ThreatScore,MATCH(FV64,Rank,0)))))))</f>
        <v>0</v>
      </c>
      <c r="FW65" s="75">
        <f>IF(FJ10="-",0, IF(FJ10="",0,(IF(FW10=0,0,IF(FW64="-",0,INDEX(ThreatScore,MATCH(FW64,Rank,0)))))))</f>
        <v>0</v>
      </c>
      <c r="FX65" s="75">
        <f>IF(FJ10="-",0, IF(FJ10="",0,(IF(FX10=0,0,IF(FX64="-",0,INDEX(ThreatScore,MATCH(FX64,Rank,0)))))))</f>
        <v>0</v>
      </c>
      <c r="FY65" s="108">
        <f>IF(FJ10="-",0, IF(FJ10="",0,(IF(FY10=0,0,IF(FY64="-",0,INDEX(ThreatScore,MATCH(FY64,Rank,0)))))))</f>
        <v>0</v>
      </c>
      <c r="FZ65" s="76"/>
      <c r="GA65" s="72"/>
      <c r="GB65" s="90"/>
      <c r="GC65" s="75">
        <f>IF(GB10="-",0, IF(GB10="",0,(IF(GC10=0,0,IF(GC64="-",0,INDEX(ThreatScore,MATCH(GC64,Rank,0)))))))</f>
        <v>0</v>
      </c>
      <c r="GD65" s="75">
        <f>IF(GB10="-",0, IF(GB10="",0,(IF(GD10=0,0,IF(GD64="-",0,INDEX(ThreatScore,MATCH(GD64,Rank,0)))))))</f>
        <v>0</v>
      </c>
      <c r="GE65" s="75">
        <f>IF(GB10="-",0, IF(GB10="",0,(IF(GE10=0,0,IF(GE64="-",0,INDEX(ThreatScore,MATCH(GE64,Rank,0)))))))</f>
        <v>0</v>
      </c>
      <c r="GF65" s="75">
        <f>IF(GB10="-",0, IF(GB10="",0,(IF(GF10=0,0,IF(GF64="-",0,INDEX(ThreatScore,MATCH(GF64,Rank,0)))))))</f>
        <v>0</v>
      </c>
      <c r="GG65" s="75">
        <f>IF(GB10="-",0, IF(GB10="",0,(IF(GG10=0,0,IF(GG64="-",0,INDEX(ThreatScore,MATCH(GG64,Rank,0)))))))</f>
        <v>0</v>
      </c>
      <c r="GH65" s="75">
        <f>IF(GB10="-",0, IF(GB10="",0,(IF(GH10=0,0,IF(GH64="-",0,INDEX(ThreatScore,MATCH(GH64,Rank,0)))))))</f>
        <v>0</v>
      </c>
      <c r="GI65" s="75">
        <f>IF(GB10="-",0, IF(GB10="",0,(IF(GI10=0,0,IF(GI64="-",0,INDEX(ThreatScore,MATCH(GI64,Rank,0)))))))</f>
        <v>0</v>
      </c>
      <c r="GJ65" s="75">
        <f>IF(GB10="-",0, IF(GB10="",0,(IF(GJ10=0,0,IF(GJ64="-",0,INDEX(ThreatScore,MATCH(GJ64,Rank,0)))))))</f>
        <v>0</v>
      </c>
      <c r="GK65" s="75">
        <f>IF(GB10="-",0, IF(GB10="",0,(IF(GK10=0,0,IF(GK64="-",0,INDEX(ThreatScore,MATCH(GK64,Rank,0)))))))</f>
        <v>0</v>
      </c>
      <c r="GL65" s="75">
        <f>IF(GB10="-",0, IF(GB10="",0,(IF(GL10=0,0,IF(GL64="-",0,INDEX(ThreatScore,MATCH(GL64,Rank,0)))))))</f>
        <v>0</v>
      </c>
      <c r="GM65" s="75">
        <f>IF(GB10="-",0, IF(GB10="",0,(IF(GM10=0,0,IF(GM64="-",0,INDEX(ThreatScore,MATCH(GM64,Rank,0)))))))</f>
        <v>0</v>
      </c>
      <c r="GN65" s="75">
        <f>IF(GB10="-",0, IF(GB10="",0,(IF(GN10=0,0,IF(GN64="-",0,INDEX(ThreatScore,MATCH(GN64,Rank,0)))))))</f>
        <v>0</v>
      </c>
      <c r="GO65" s="75">
        <f>IF(GB10="-",0, IF(GB10="",0,(IF(GO10=0,0,IF(GO64="-",0,INDEX(ThreatScore,MATCH(GO64,Rank,0)))))))</f>
        <v>0</v>
      </c>
      <c r="GP65" s="75">
        <f>IF(GB10="-",0, IF(GB10="",0,(IF(GP10=0,0,IF(GP64="-",0,INDEX(ThreatScore,MATCH(GP64,Rank,0)))))))</f>
        <v>0</v>
      </c>
      <c r="GQ65" s="108">
        <f>IF(GB10="-",0, IF(GB10="",0,(IF(GQ10=0,0,IF(GQ64="-",0,INDEX(ThreatScore,MATCH(GQ64,Rank,0)))))))</f>
        <v>0</v>
      </c>
      <c r="GR65" s="76"/>
      <c r="GS65" s="72"/>
      <c r="GT65" s="90"/>
      <c r="GU65" s="75">
        <f>IF(GT10="-",0, IF(GT10="",0,(IF(GU10=0,0,IF(GU64="-",0,INDEX(ThreatScore,MATCH(GU64,Rank,0)))))))</f>
        <v>0</v>
      </c>
      <c r="GV65" s="75">
        <f>IF(GT10="-",0, IF(GT10="",0,(IF(GV10=0,0,IF(GV64="-",0,INDEX(ThreatScore,MATCH(GV64,Rank,0)))))))</f>
        <v>0</v>
      </c>
      <c r="GW65" s="75">
        <f>IF(GT10="-",0, IF(GT10="",0,(IF(GW10=0,0,IF(GW64="-",0,INDEX(ThreatScore,MATCH(GW64,Rank,0)))))))</f>
        <v>0</v>
      </c>
      <c r="GX65" s="75">
        <f>IF(GT10="-",0, IF(GT10="",0,(IF(GX10=0,0,IF(GX64="-",0,INDEX(ThreatScore,MATCH(GX64,Rank,0)))))))</f>
        <v>0</v>
      </c>
      <c r="GY65" s="75">
        <f>IF(GT10="-",0, IF(GT10="",0,(IF(GY10=0,0,IF(GY64="-",0,INDEX(ThreatScore,MATCH(GY64,Rank,0)))))))</f>
        <v>0</v>
      </c>
      <c r="GZ65" s="75">
        <f>IF(GT10="-",0, IF(GT10="",0,(IF(GZ10=0,0,IF(GZ64="-",0,INDEX(ThreatScore,MATCH(GZ64,Rank,0)))))))</f>
        <v>0</v>
      </c>
      <c r="HA65" s="75">
        <f>IF(GT10="-",0, IF(GT10="",0,(IF(HA10=0,0,IF(HA64="-",0,INDEX(ThreatScore,MATCH(HA64,Rank,0)))))))</f>
        <v>0</v>
      </c>
      <c r="HB65" s="75">
        <f>IF(GT10="-",0, IF(GT10="",0,(IF(HB10=0,0,IF(HB64="-",0,INDEX(ThreatScore,MATCH(HB64,Rank,0)))))))</f>
        <v>0</v>
      </c>
      <c r="HC65" s="75">
        <f>IF(GT10="-",0, IF(GT10="",0,(IF(HC10=0,0,IF(HC64="-",0,INDEX(ThreatScore,MATCH(HC64,Rank,0)))))))</f>
        <v>0</v>
      </c>
      <c r="HD65" s="75">
        <f>IF(GT10="-",0, IF(GT10="",0,(IF(HD10=0,0,IF(HD64="-",0,INDEX(ThreatScore,MATCH(HD64,Rank,0)))))))</f>
        <v>0</v>
      </c>
      <c r="HE65" s="75">
        <f>IF(GT10="-",0, IF(GT10="",0,(IF(HE10=0,0,IF(HE64="-",0,INDEX(ThreatScore,MATCH(HE64,Rank,0)))))))</f>
        <v>0</v>
      </c>
      <c r="HF65" s="75">
        <f>IF(GT10="-",0, IF(GT10="",0,(IF(HF10=0,0,IF(HF64="-",0,INDEX(ThreatScore,MATCH(HF64,Rank,0)))))))</f>
        <v>0</v>
      </c>
      <c r="HG65" s="75">
        <f>IF(GT10="-",0, IF(GT10="",0,(IF(HG10=0,0,IF(HG64="-",0,INDEX(ThreatScore,MATCH(HG64,Rank,0)))))))</f>
        <v>0</v>
      </c>
      <c r="HH65" s="75">
        <f>IF(GT10="-",0, IF(GT10="",0,(IF(HH10=0,0,IF(HH64="-",0,INDEX(ThreatScore,MATCH(HH64,Rank,0)))))))</f>
        <v>0</v>
      </c>
      <c r="HI65" s="108">
        <f>IF(GT10="-",0, IF(GT10="",0,(IF(HI10=0,0,IF(HI64="-",0,INDEX(ThreatScore,MATCH(HI64,Rank,0)))))))</f>
        <v>0</v>
      </c>
    </row>
    <row r="66" spans="1:305" hidden="1" x14ac:dyDescent="0.25">
      <c r="D66" s="43"/>
      <c r="V66" s="43"/>
      <c r="AN66" s="43"/>
      <c r="BF66" s="43"/>
      <c r="BX66" s="43"/>
      <c r="CP66" s="43"/>
      <c r="DH66" s="43"/>
      <c r="DZ66" s="43"/>
      <c r="ER66" s="43"/>
      <c r="FJ66" s="43"/>
      <c r="GB66" s="43"/>
      <c r="GT66" s="43"/>
    </row>
    <row r="67" spans="1:305" s="58" customFormat="1" hidden="1" x14ac:dyDescent="0.25">
      <c r="A67" s="14" t="s">
        <v>51</v>
      </c>
      <c r="B67" s="14">
        <f>B21+B27+B33+B39+B45+B51+B57+B63</f>
        <v>0</v>
      </c>
      <c r="C67" s="14">
        <f>C21+C27+C33+C39+C45+C51+C57+C63</f>
        <v>0</v>
      </c>
      <c r="D67" s="88"/>
      <c r="E67" s="14"/>
      <c r="T67" s="14">
        <f>T21+T27+T33+T39+T45+T51+T57+T63</f>
        <v>0</v>
      </c>
      <c r="U67" s="14">
        <f>U21+U27+U33+U39+U45+U51+U57+U63</f>
        <v>0</v>
      </c>
      <c r="V67" s="88"/>
      <c r="W67" s="14"/>
      <c r="AL67" s="14">
        <f>AL21+AL27+AL33+AL39+AL45+AL51+AL57+AL63</f>
        <v>0</v>
      </c>
      <c r="AM67" s="14">
        <f>AM21+AM27+AM33+AM39+AM45+AM51+AM57+AM63</f>
        <v>0</v>
      </c>
      <c r="AN67" s="88"/>
      <c r="AO67" s="14"/>
      <c r="BD67" s="14">
        <f>BD21+BD27+BD33+BD39+BD45+BD51+BD57+BD63</f>
        <v>0</v>
      </c>
      <c r="BE67" s="14">
        <f>BE21+BE27+BE33+BE39+BE45+BE51+BE57+BE63</f>
        <v>0</v>
      </c>
      <c r="BF67" s="88"/>
      <c r="BG67" s="14"/>
      <c r="BV67" s="14">
        <f>BV21+BV27+BV33+BV39+BV45+BV51+BV57+BV63</f>
        <v>0</v>
      </c>
      <c r="BW67" s="14">
        <f>BW21+BW27+BW33+BW39+BW45+BW51+BW57+BW63</f>
        <v>0</v>
      </c>
      <c r="BX67" s="88"/>
      <c r="BY67" s="14"/>
      <c r="CN67" s="14">
        <f>CN21+CN27+CN33+CN39+CN45+CN51+CN57+CN63</f>
        <v>0</v>
      </c>
      <c r="CO67" s="14">
        <f>CO21+CO27+CO33+CO39+CO45+CO51+CO57+CO63</f>
        <v>0</v>
      </c>
      <c r="CP67" s="88"/>
      <c r="CQ67" s="14"/>
      <c r="DF67" s="14">
        <f>DF21+DF27+DF33+DF39+DF45+DF51+DF57+DF63</f>
        <v>0</v>
      </c>
      <c r="DG67" s="14">
        <f>DG21+DG27+DG33+DG39+DG45+DG51+DG57+DG63</f>
        <v>0</v>
      </c>
      <c r="DH67" s="88"/>
      <c r="DI67" s="14"/>
      <c r="DX67" s="14">
        <f>DX21+DX27+DX33+DX39+DX45+DX51+DX57+DX63</f>
        <v>0</v>
      </c>
      <c r="DY67" s="14">
        <f>DY21+DY27+DY33+DY39+DY45+DY51+DY57+DY63</f>
        <v>0</v>
      </c>
      <c r="DZ67" s="88"/>
      <c r="EA67" s="14"/>
      <c r="EP67" s="14">
        <f>EP21+EP27+EP33+EP39+EP45+EP51+EP57+EP63</f>
        <v>0</v>
      </c>
      <c r="EQ67" s="14">
        <f>EQ21+EQ27+EQ33+EQ39+EQ45+EQ51+EQ57+EQ63</f>
        <v>0</v>
      </c>
      <c r="ER67" s="88"/>
      <c r="ES67" s="14"/>
      <c r="FH67" s="14">
        <f>FH21+FH27+FH33+FH39+FH45+FH51+FH57+FH63</f>
        <v>0</v>
      </c>
      <c r="FI67" s="14">
        <f>FI21+FI27+FI33+FI39+FI45+FI51+FI57+FI63</f>
        <v>0</v>
      </c>
      <c r="FJ67" s="88"/>
      <c r="FK67" s="14"/>
      <c r="FZ67" s="14">
        <f>FZ21+FZ27+FZ33+FZ39+FZ45+FZ51+FZ57+FZ63</f>
        <v>0</v>
      </c>
      <c r="GA67" s="14">
        <f>GA21+GA27+GA33+GA39+GA45+GA51+GA57+GA63</f>
        <v>0</v>
      </c>
      <c r="GB67" s="88"/>
      <c r="GC67" s="14"/>
      <c r="GR67" s="14">
        <f>GR21+GR27+GR33+GR39+GR45+GR51+GR57+GR63</f>
        <v>0</v>
      </c>
      <c r="GS67" s="14">
        <f>GS21+GS27+GS33+GS39+GS45+GS51+GS57+GS63</f>
        <v>0</v>
      </c>
      <c r="GT67" s="88"/>
      <c r="GU67" s="14"/>
      <c r="KS67" s="155"/>
    </row>
    <row r="68" spans="1:305" s="58" customFormat="1" hidden="1" x14ac:dyDescent="0.25">
      <c r="A68" s="14" t="s">
        <v>52</v>
      </c>
      <c r="B68" s="14">
        <f>B20+B26+B32+B38+B44+B50+B56+B62</f>
        <v>0</v>
      </c>
      <c r="C68" s="14">
        <f>C20+C26+C32+C38+C44+C50+C56+C62</f>
        <v>0</v>
      </c>
      <c r="D68" s="88"/>
      <c r="E68" s="14"/>
      <c r="T68" s="14">
        <f>T20+T26+T32+T38+T44+T50+T56+T62</f>
        <v>0</v>
      </c>
      <c r="U68" s="14">
        <f>U20+U26+U32+U38+U44+U50+U56+U62</f>
        <v>0</v>
      </c>
      <c r="V68" s="88"/>
      <c r="W68" s="14"/>
      <c r="AL68" s="14">
        <f>AL20+AL26+AL32+AL38+AL44+AL50+AL56+AL62</f>
        <v>0</v>
      </c>
      <c r="AM68" s="14">
        <f>AM20+AM26+AM32+AM38+AM44+AM50+AM56+AM62</f>
        <v>0</v>
      </c>
      <c r="AN68" s="88"/>
      <c r="AO68" s="14"/>
      <c r="BD68" s="14">
        <f>BD20+BD26+BD32+BD38+BD44+BD50+BD56+BD62</f>
        <v>0</v>
      </c>
      <c r="BE68" s="14">
        <f>BE20+BE26+BE32+BE38+BE44+BE50+BE56+BE62</f>
        <v>0</v>
      </c>
      <c r="BF68" s="88"/>
      <c r="BG68" s="14"/>
      <c r="BV68" s="14">
        <f>BV20+BV26+BV32+BV38+BV44+BV50+BV56+BV62</f>
        <v>0</v>
      </c>
      <c r="BW68" s="14">
        <f>BW20+BW26+BW32+BW38+BW44+BW50+BW56+BW62</f>
        <v>0</v>
      </c>
      <c r="BX68" s="88"/>
      <c r="BY68" s="14"/>
      <c r="CN68" s="14">
        <f>CN20+CN26+CN32+CN38+CN44+CN50+CN56+CN62</f>
        <v>0</v>
      </c>
      <c r="CO68" s="14">
        <f>CO20+CO26+CO32+CO38+CO44+CO50+CO56+CO62</f>
        <v>0</v>
      </c>
      <c r="CP68" s="88"/>
      <c r="CQ68" s="14"/>
      <c r="DF68" s="14">
        <f>DF20+DF26+DF32+DF38+DF44+DF50+DF56+DF62</f>
        <v>0</v>
      </c>
      <c r="DG68" s="14">
        <f>DG20+DG26+DG32+DG38+DG44+DG50+DG56+DG62</f>
        <v>0</v>
      </c>
      <c r="DH68" s="88"/>
      <c r="DI68" s="14"/>
      <c r="DX68" s="14">
        <f>DX20+DX26+DX32+DX38+DX44+DX50+DX56+DX62</f>
        <v>0</v>
      </c>
      <c r="DY68" s="14">
        <f>DY20+DY26+DY32+DY38+DY44+DY50+DY56+DY62</f>
        <v>0</v>
      </c>
      <c r="DZ68" s="88"/>
      <c r="EA68" s="14"/>
      <c r="EP68" s="14">
        <f>EP20+EP26+EP32+EP38+EP44+EP50+EP56+EP62</f>
        <v>0</v>
      </c>
      <c r="EQ68" s="14">
        <f>EQ20+EQ26+EQ32+EQ38+EQ44+EQ50+EQ56+EQ62</f>
        <v>0</v>
      </c>
      <c r="ER68" s="88"/>
      <c r="ES68" s="14"/>
      <c r="FH68" s="14">
        <f>FH20+FH26+FH32+FH38+FH44+FH50+FH56+FH62</f>
        <v>0</v>
      </c>
      <c r="FI68" s="14">
        <f>FI20+FI26+FI32+FI38+FI44+FI50+FI56+FI62</f>
        <v>0</v>
      </c>
      <c r="FJ68" s="88"/>
      <c r="FK68" s="14"/>
      <c r="FZ68" s="14">
        <f>FZ20+FZ26+FZ32+FZ38+FZ44+FZ50+FZ56+FZ62</f>
        <v>0</v>
      </c>
      <c r="GA68" s="14">
        <f>GA20+GA26+GA32+GA38+GA44+GA50+GA56+GA62</f>
        <v>0</v>
      </c>
      <c r="GB68" s="88"/>
      <c r="GC68" s="14"/>
      <c r="GR68" s="14">
        <f>GR20+GR26+GR32+GR38+GR44+GR50+GR56+GR62</f>
        <v>0</v>
      </c>
      <c r="GS68" s="14">
        <f>GS20+GS26+GS32+GS38+GS44+GS50+GS56+GS62</f>
        <v>0</v>
      </c>
      <c r="GT68" s="88"/>
      <c r="GU68" s="14"/>
      <c r="KS68" s="155"/>
    </row>
    <row r="69" spans="1:305" s="58" customFormat="1" hidden="1" x14ac:dyDescent="0.25">
      <c r="A69" s="14" t="s">
        <v>53</v>
      </c>
      <c r="B69" s="59" t="str">
        <f>IF(B67=0,"",B67/B68)</f>
        <v/>
      </c>
      <c r="C69" s="59" t="str">
        <f>IF(C67=0,"",C67/C68)</f>
        <v/>
      </c>
      <c r="D69" s="88"/>
      <c r="E69" s="14"/>
      <c r="T69" s="59" t="str">
        <f>IF(T67=0,"",T67/T68)</f>
        <v/>
      </c>
      <c r="U69" s="59" t="str">
        <f>IF(U67=0,"",U67/U68)</f>
        <v/>
      </c>
      <c r="V69" s="88"/>
      <c r="W69" s="14"/>
      <c r="AL69" s="59" t="str">
        <f>IF(AL67=0,"",AL67/AL68)</f>
        <v/>
      </c>
      <c r="AM69" s="59" t="str">
        <f>IF(AM67=0,"",AM67/AM68)</f>
        <v/>
      </c>
      <c r="AN69" s="88"/>
      <c r="AO69" s="14"/>
      <c r="BD69" s="59" t="str">
        <f>IF(BD67=0,"",BD67/BD68)</f>
        <v/>
      </c>
      <c r="BE69" s="59" t="str">
        <f>IF(BE67=0,"",BE67/BE68)</f>
        <v/>
      </c>
      <c r="BF69" s="88"/>
      <c r="BG69" s="14"/>
      <c r="BV69" s="59" t="str">
        <f>IF(BV67=0,"",BV67/BV68)</f>
        <v/>
      </c>
      <c r="BW69" s="59" t="str">
        <f>IF(BW67=0,"",BW67/BW68)</f>
        <v/>
      </c>
      <c r="BX69" s="88"/>
      <c r="BY69" s="14"/>
      <c r="CN69" s="59" t="str">
        <f>IF(CN67=0,"",CN67/CN68)</f>
        <v/>
      </c>
      <c r="CO69" s="59" t="str">
        <f>IF(CO67=0,"",CO67/CO68)</f>
        <v/>
      </c>
      <c r="CP69" s="88"/>
      <c r="CQ69" s="14"/>
      <c r="DF69" s="59" t="str">
        <f>IF(DF67=0,"",DF67/DF68)</f>
        <v/>
      </c>
      <c r="DG69" s="59" t="str">
        <f>IF(DG67=0,"",DG67/DG68)</f>
        <v/>
      </c>
      <c r="DH69" s="88"/>
      <c r="DI69" s="14"/>
      <c r="DX69" s="59" t="str">
        <f>IF(DX67=0,"",DX67/DX68)</f>
        <v/>
      </c>
      <c r="DY69" s="59" t="str">
        <f>IF(DY67=0,"",DY67/DY68)</f>
        <v/>
      </c>
      <c r="DZ69" s="88"/>
      <c r="EA69" s="14"/>
      <c r="EP69" s="59" t="str">
        <f>IF(EP67=0,"",EP67/EP68)</f>
        <v/>
      </c>
      <c r="EQ69" s="59" t="str">
        <f>IF(EQ67=0,"",EQ67/EQ68)</f>
        <v/>
      </c>
      <c r="ER69" s="88"/>
      <c r="ES69" s="14"/>
      <c r="FH69" s="59" t="str">
        <f>IF(FH67=0,"",FH67/FH68)</f>
        <v/>
      </c>
      <c r="FI69" s="59" t="str">
        <f>IF(FI67=0,"",FI67/FI68)</f>
        <v/>
      </c>
      <c r="FJ69" s="88"/>
      <c r="FK69" s="14"/>
      <c r="FZ69" s="59" t="str">
        <f>IF(FZ67=0,"",FZ67/FZ68)</f>
        <v/>
      </c>
      <c r="GA69" s="59" t="str">
        <f>IF(GA67=0,"",GA67/GA68)</f>
        <v/>
      </c>
      <c r="GB69" s="88"/>
      <c r="GC69" s="14"/>
      <c r="GR69" s="59" t="str">
        <f>IF(GR67=0,"",GR67/GR68)</f>
        <v/>
      </c>
      <c r="GS69" s="59" t="str">
        <f>IF(GS67=0,"",GS67/GS68)</f>
        <v/>
      </c>
      <c r="GT69" s="88"/>
      <c r="GU69" s="14"/>
      <c r="KS69" s="155"/>
    </row>
    <row r="70" spans="1:305" s="58" customFormat="1" x14ac:dyDescent="0.25">
      <c r="A70" s="14"/>
      <c r="B70" s="14"/>
      <c r="C70" s="14"/>
      <c r="D70" s="88"/>
      <c r="E70" s="14"/>
      <c r="T70" s="14"/>
      <c r="U70" s="14"/>
      <c r="V70" s="88"/>
      <c r="W70" s="14"/>
      <c r="AL70" s="14"/>
      <c r="AM70" s="14"/>
      <c r="AN70" s="88"/>
      <c r="AO70" s="14"/>
      <c r="BD70" s="14"/>
      <c r="BE70" s="14"/>
      <c r="BF70" s="88"/>
      <c r="BG70" s="14"/>
      <c r="BV70" s="14"/>
      <c r="BW70" s="14"/>
      <c r="BX70" s="88"/>
      <c r="BY70" s="14"/>
      <c r="CN70" s="14"/>
      <c r="CO70" s="14"/>
      <c r="CP70" s="88"/>
      <c r="CQ70" s="14"/>
      <c r="DF70" s="14"/>
      <c r="DG70" s="14"/>
      <c r="DH70" s="88"/>
      <c r="DI70" s="14"/>
      <c r="DX70" s="14"/>
      <c r="DY70" s="14"/>
      <c r="DZ70" s="88"/>
      <c r="EA70" s="14"/>
      <c r="EP70" s="14"/>
      <c r="EQ70" s="14"/>
      <c r="ER70" s="88"/>
      <c r="ES70" s="14"/>
      <c r="FH70" s="14"/>
      <c r="FI70" s="14"/>
      <c r="FJ70" s="88"/>
      <c r="FK70" s="14"/>
      <c r="FZ70" s="14"/>
      <c r="GA70" s="14"/>
      <c r="GB70" s="88"/>
      <c r="GC70" s="14"/>
      <c r="GR70" s="14"/>
      <c r="GS70" s="14"/>
      <c r="GT70" s="88"/>
      <c r="GU70" s="14"/>
      <c r="KS70" s="155"/>
    </row>
    <row r="71" spans="1:305" s="61" customFormat="1" x14ac:dyDescent="0.25">
      <c r="A71" s="60" t="s">
        <v>54</v>
      </c>
      <c r="B71" s="60"/>
      <c r="C71" s="60"/>
      <c r="D71" s="91"/>
      <c r="E71" s="79">
        <f>E23+E29+E35+E41+E47+E53+E59+E65</f>
        <v>0</v>
      </c>
      <c r="F71" s="79">
        <f t="shared" ref="F71:G71" si="76">F23+F29+F35+F41+F47+F53+F59+F65</f>
        <v>0</v>
      </c>
      <c r="G71" s="79">
        <f t="shared" si="76"/>
        <v>0</v>
      </c>
      <c r="H71" s="79">
        <f t="shared" ref="H71:S71" si="77">H23+H29+H35+H41+H47+H53+H59+H65</f>
        <v>0</v>
      </c>
      <c r="I71" s="79">
        <f t="shared" si="77"/>
        <v>0</v>
      </c>
      <c r="J71" s="60">
        <f t="shared" si="77"/>
        <v>0</v>
      </c>
      <c r="K71" s="60">
        <f t="shared" si="77"/>
        <v>0</v>
      </c>
      <c r="L71" s="60">
        <f t="shared" si="77"/>
        <v>0</v>
      </c>
      <c r="M71" s="60">
        <f t="shared" si="77"/>
        <v>0</v>
      </c>
      <c r="N71" s="60">
        <f t="shared" si="77"/>
        <v>0</v>
      </c>
      <c r="O71" s="60">
        <f t="shared" si="77"/>
        <v>0</v>
      </c>
      <c r="P71" s="60">
        <f t="shared" si="77"/>
        <v>0</v>
      </c>
      <c r="Q71" s="60">
        <f t="shared" si="77"/>
        <v>0</v>
      </c>
      <c r="R71" s="60">
        <f t="shared" si="77"/>
        <v>0</v>
      </c>
      <c r="S71" s="60">
        <f t="shared" si="77"/>
        <v>0</v>
      </c>
      <c r="T71" s="60"/>
      <c r="U71" s="60"/>
      <c r="V71" s="91"/>
      <c r="W71" s="79">
        <f>W23+W29+W35+W41+W47+W53+W59+W65</f>
        <v>0</v>
      </c>
      <c r="X71" s="79">
        <f t="shared" ref="X71:AK71" si="78">X23+X29+X35+X41+X47+X53+X59+X65</f>
        <v>0</v>
      </c>
      <c r="Y71" s="79">
        <f t="shared" si="78"/>
        <v>0</v>
      </c>
      <c r="Z71" s="79">
        <f t="shared" si="78"/>
        <v>0</v>
      </c>
      <c r="AA71" s="79">
        <f t="shared" si="78"/>
        <v>0</v>
      </c>
      <c r="AB71" s="60">
        <f t="shared" si="78"/>
        <v>0</v>
      </c>
      <c r="AC71" s="60">
        <f t="shared" si="78"/>
        <v>0</v>
      </c>
      <c r="AD71" s="60">
        <f t="shared" si="78"/>
        <v>0</v>
      </c>
      <c r="AE71" s="60">
        <f t="shared" si="78"/>
        <v>0</v>
      </c>
      <c r="AF71" s="60">
        <f t="shared" si="78"/>
        <v>0</v>
      </c>
      <c r="AG71" s="60">
        <f t="shared" si="78"/>
        <v>0</v>
      </c>
      <c r="AH71" s="60">
        <f t="shared" si="78"/>
        <v>0</v>
      </c>
      <c r="AI71" s="60">
        <f t="shared" si="78"/>
        <v>0</v>
      </c>
      <c r="AJ71" s="60">
        <f t="shared" si="78"/>
        <v>0</v>
      </c>
      <c r="AK71" s="60">
        <f t="shared" si="78"/>
        <v>0</v>
      </c>
      <c r="AL71" s="60"/>
      <c r="AM71" s="60"/>
      <c r="AN71" s="91"/>
      <c r="AO71" s="79">
        <f>AO23+AO29+AO35+AO41+AO47+AO53+AO59+AO65</f>
        <v>0</v>
      </c>
      <c r="AP71" s="79">
        <f t="shared" ref="AP71:BC71" si="79">AP23+AP29+AP35+AP41+AP47+AP53+AP59+AP65</f>
        <v>0</v>
      </c>
      <c r="AQ71" s="79">
        <f t="shared" si="79"/>
        <v>0</v>
      </c>
      <c r="AR71" s="79">
        <f t="shared" si="79"/>
        <v>0</v>
      </c>
      <c r="AS71" s="79">
        <f t="shared" si="79"/>
        <v>0</v>
      </c>
      <c r="AT71" s="60">
        <f t="shared" si="79"/>
        <v>0</v>
      </c>
      <c r="AU71" s="60">
        <f t="shared" si="79"/>
        <v>0</v>
      </c>
      <c r="AV71" s="60">
        <f t="shared" si="79"/>
        <v>0</v>
      </c>
      <c r="AW71" s="60">
        <f t="shared" si="79"/>
        <v>0</v>
      </c>
      <c r="AX71" s="60">
        <f t="shared" si="79"/>
        <v>0</v>
      </c>
      <c r="AY71" s="60">
        <f t="shared" si="79"/>
        <v>0</v>
      </c>
      <c r="AZ71" s="60">
        <f t="shared" si="79"/>
        <v>0</v>
      </c>
      <c r="BA71" s="60">
        <f t="shared" si="79"/>
        <v>0</v>
      </c>
      <c r="BB71" s="60">
        <f t="shared" si="79"/>
        <v>0</v>
      </c>
      <c r="BC71" s="60">
        <f t="shared" si="79"/>
        <v>0</v>
      </c>
      <c r="BD71" s="60"/>
      <c r="BE71" s="60"/>
      <c r="BF71" s="91"/>
      <c r="BG71" s="79">
        <f>BG23+BG29+BG35+BG41+BG47+BG53+BG59+BG65</f>
        <v>0</v>
      </c>
      <c r="BH71" s="79">
        <f t="shared" ref="BH71:BU71" si="80">BH23+BH29+BH35+BH41+BH47+BH53+BH59+BH65</f>
        <v>0</v>
      </c>
      <c r="BI71" s="79">
        <f t="shared" si="80"/>
        <v>0</v>
      </c>
      <c r="BJ71" s="79">
        <f t="shared" si="80"/>
        <v>0</v>
      </c>
      <c r="BK71" s="79">
        <f t="shared" si="80"/>
        <v>0</v>
      </c>
      <c r="BL71" s="60">
        <f t="shared" si="80"/>
        <v>0</v>
      </c>
      <c r="BM71" s="60">
        <f t="shared" si="80"/>
        <v>0</v>
      </c>
      <c r="BN71" s="60">
        <f t="shared" si="80"/>
        <v>0</v>
      </c>
      <c r="BO71" s="60">
        <f t="shared" si="80"/>
        <v>0</v>
      </c>
      <c r="BP71" s="60">
        <f t="shared" si="80"/>
        <v>0</v>
      </c>
      <c r="BQ71" s="60">
        <f t="shared" si="80"/>
        <v>0</v>
      </c>
      <c r="BR71" s="60">
        <f t="shared" si="80"/>
        <v>0</v>
      </c>
      <c r="BS71" s="60">
        <f t="shared" si="80"/>
        <v>0</v>
      </c>
      <c r="BT71" s="60">
        <f t="shared" si="80"/>
        <v>0</v>
      </c>
      <c r="BU71" s="60">
        <f t="shared" si="80"/>
        <v>0</v>
      </c>
      <c r="BV71" s="60"/>
      <c r="BW71" s="60"/>
      <c r="BX71" s="91"/>
      <c r="BY71" s="79">
        <f>BY23+BY29+BY35+BY41+BY47+BY53+BY59+BY65</f>
        <v>0</v>
      </c>
      <c r="BZ71" s="79">
        <f t="shared" ref="BZ71:CM71" si="81">BZ23+BZ29+BZ35+BZ41+BZ47+BZ53+BZ59+BZ65</f>
        <v>0</v>
      </c>
      <c r="CA71" s="79">
        <f t="shared" si="81"/>
        <v>0</v>
      </c>
      <c r="CB71" s="79">
        <f t="shared" si="81"/>
        <v>0</v>
      </c>
      <c r="CC71" s="79">
        <f t="shared" si="81"/>
        <v>0</v>
      </c>
      <c r="CD71" s="60">
        <f t="shared" si="81"/>
        <v>0</v>
      </c>
      <c r="CE71" s="60">
        <f t="shared" si="81"/>
        <v>0</v>
      </c>
      <c r="CF71" s="60">
        <f t="shared" si="81"/>
        <v>0</v>
      </c>
      <c r="CG71" s="60">
        <f t="shared" si="81"/>
        <v>0</v>
      </c>
      <c r="CH71" s="60">
        <f t="shared" si="81"/>
        <v>0</v>
      </c>
      <c r="CI71" s="60">
        <f t="shared" si="81"/>
        <v>0</v>
      </c>
      <c r="CJ71" s="60">
        <f t="shared" si="81"/>
        <v>0</v>
      </c>
      <c r="CK71" s="60">
        <f t="shared" si="81"/>
        <v>0</v>
      </c>
      <c r="CL71" s="60">
        <f t="shared" si="81"/>
        <v>0</v>
      </c>
      <c r="CM71" s="60">
        <f t="shared" si="81"/>
        <v>0</v>
      </c>
      <c r="CN71" s="60"/>
      <c r="CO71" s="60"/>
      <c r="CP71" s="91"/>
      <c r="CQ71" s="79">
        <f>CQ23+CQ29+CQ35+CQ41+CQ47+CQ53+CQ59+CQ65</f>
        <v>0</v>
      </c>
      <c r="CR71" s="79">
        <f t="shared" ref="CR71:DE71" si="82">CR23+CR29+CR35+CR41+CR47+CR53+CR59+CR65</f>
        <v>0</v>
      </c>
      <c r="CS71" s="79">
        <f t="shared" si="82"/>
        <v>0</v>
      </c>
      <c r="CT71" s="79">
        <f t="shared" si="82"/>
        <v>0</v>
      </c>
      <c r="CU71" s="79">
        <f t="shared" si="82"/>
        <v>0</v>
      </c>
      <c r="CV71" s="60">
        <f t="shared" si="82"/>
        <v>0</v>
      </c>
      <c r="CW71" s="60">
        <f t="shared" si="82"/>
        <v>0</v>
      </c>
      <c r="CX71" s="60">
        <f t="shared" si="82"/>
        <v>0</v>
      </c>
      <c r="CY71" s="60">
        <f t="shared" si="82"/>
        <v>0</v>
      </c>
      <c r="CZ71" s="60">
        <f t="shared" si="82"/>
        <v>0</v>
      </c>
      <c r="DA71" s="60">
        <f t="shared" si="82"/>
        <v>0</v>
      </c>
      <c r="DB71" s="60">
        <f t="shared" si="82"/>
        <v>0</v>
      </c>
      <c r="DC71" s="60">
        <f t="shared" si="82"/>
        <v>0</v>
      </c>
      <c r="DD71" s="60">
        <f t="shared" si="82"/>
        <v>0</v>
      </c>
      <c r="DE71" s="60">
        <f t="shared" si="82"/>
        <v>0</v>
      </c>
      <c r="DF71" s="60"/>
      <c r="DG71" s="60"/>
      <c r="DH71" s="91"/>
      <c r="DI71" s="79">
        <f>DI23+DI29+DI35+DI41+DI47+DI53+DI59+DI65</f>
        <v>0</v>
      </c>
      <c r="DJ71" s="79">
        <f t="shared" ref="DJ71:DW71" si="83">DJ23+DJ29+DJ35+DJ41+DJ47+DJ53+DJ59+DJ65</f>
        <v>0</v>
      </c>
      <c r="DK71" s="79">
        <f t="shared" si="83"/>
        <v>0</v>
      </c>
      <c r="DL71" s="79">
        <f t="shared" si="83"/>
        <v>0</v>
      </c>
      <c r="DM71" s="79">
        <f t="shared" si="83"/>
        <v>0</v>
      </c>
      <c r="DN71" s="60">
        <f t="shared" si="83"/>
        <v>0</v>
      </c>
      <c r="DO71" s="60">
        <f t="shared" si="83"/>
        <v>0</v>
      </c>
      <c r="DP71" s="60">
        <f t="shared" si="83"/>
        <v>0</v>
      </c>
      <c r="DQ71" s="60">
        <f t="shared" si="83"/>
        <v>0</v>
      </c>
      <c r="DR71" s="60">
        <f t="shared" si="83"/>
        <v>0</v>
      </c>
      <c r="DS71" s="60">
        <f t="shared" si="83"/>
        <v>0</v>
      </c>
      <c r="DT71" s="60">
        <f t="shared" si="83"/>
        <v>0</v>
      </c>
      <c r="DU71" s="60">
        <f t="shared" si="83"/>
        <v>0</v>
      </c>
      <c r="DV71" s="60">
        <f t="shared" si="83"/>
        <v>0</v>
      </c>
      <c r="DW71" s="60">
        <f t="shared" si="83"/>
        <v>0</v>
      </c>
      <c r="DX71" s="60"/>
      <c r="DY71" s="60"/>
      <c r="DZ71" s="91"/>
      <c r="EA71" s="79">
        <f>EA23+EA29+EA35+EA41+EA47+EA53+EA59+EA65</f>
        <v>0</v>
      </c>
      <c r="EB71" s="79">
        <f t="shared" ref="EB71:EO71" si="84">EB23+EB29+EB35+EB41+EB47+EB53+EB59+EB65</f>
        <v>0</v>
      </c>
      <c r="EC71" s="79">
        <f t="shared" si="84"/>
        <v>0</v>
      </c>
      <c r="ED71" s="79">
        <f t="shared" si="84"/>
        <v>0</v>
      </c>
      <c r="EE71" s="79">
        <f t="shared" si="84"/>
        <v>0</v>
      </c>
      <c r="EF71" s="60">
        <f t="shared" si="84"/>
        <v>0</v>
      </c>
      <c r="EG71" s="60">
        <f t="shared" si="84"/>
        <v>0</v>
      </c>
      <c r="EH71" s="60">
        <f t="shared" si="84"/>
        <v>0</v>
      </c>
      <c r="EI71" s="60">
        <f t="shared" si="84"/>
        <v>0</v>
      </c>
      <c r="EJ71" s="60">
        <f t="shared" si="84"/>
        <v>0</v>
      </c>
      <c r="EK71" s="60">
        <f t="shared" si="84"/>
        <v>0</v>
      </c>
      <c r="EL71" s="60">
        <f t="shared" si="84"/>
        <v>0</v>
      </c>
      <c r="EM71" s="60">
        <f t="shared" si="84"/>
        <v>0</v>
      </c>
      <c r="EN71" s="60">
        <f t="shared" si="84"/>
        <v>0</v>
      </c>
      <c r="EO71" s="60">
        <f t="shared" si="84"/>
        <v>0</v>
      </c>
      <c r="EP71" s="60"/>
      <c r="EQ71" s="60"/>
      <c r="ER71" s="91"/>
      <c r="ES71" s="79">
        <f>ES23+ES29+ES35+ES41+ES47+ES53+ES59+ES65</f>
        <v>0</v>
      </c>
      <c r="ET71" s="79">
        <f t="shared" ref="ET71:FG71" si="85">ET23+ET29+ET35+ET41+ET47+ET53+ET59+ET65</f>
        <v>0</v>
      </c>
      <c r="EU71" s="79">
        <f t="shared" si="85"/>
        <v>0</v>
      </c>
      <c r="EV71" s="79">
        <f t="shared" si="85"/>
        <v>0</v>
      </c>
      <c r="EW71" s="79">
        <f t="shared" si="85"/>
        <v>0</v>
      </c>
      <c r="EX71" s="60">
        <f t="shared" si="85"/>
        <v>0</v>
      </c>
      <c r="EY71" s="60">
        <f t="shared" si="85"/>
        <v>0</v>
      </c>
      <c r="EZ71" s="60">
        <f t="shared" si="85"/>
        <v>0</v>
      </c>
      <c r="FA71" s="60">
        <f t="shared" si="85"/>
        <v>0</v>
      </c>
      <c r="FB71" s="60">
        <f t="shared" si="85"/>
        <v>0</v>
      </c>
      <c r="FC71" s="60">
        <f t="shared" si="85"/>
        <v>0</v>
      </c>
      <c r="FD71" s="60">
        <f t="shared" si="85"/>
        <v>0</v>
      </c>
      <c r="FE71" s="60">
        <f t="shared" si="85"/>
        <v>0</v>
      </c>
      <c r="FF71" s="60">
        <f t="shared" si="85"/>
        <v>0</v>
      </c>
      <c r="FG71" s="60">
        <f t="shared" si="85"/>
        <v>0</v>
      </c>
      <c r="FH71" s="60"/>
      <c r="FI71" s="60"/>
      <c r="FJ71" s="91"/>
      <c r="FK71" s="79">
        <f>FK23+FK29+FK35+FK41+FK47+FK53+FK59+FK65</f>
        <v>0</v>
      </c>
      <c r="FL71" s="79">
        <f t="shared" ref="FL71:FY71" si="86">FL23+FL29+FL35+FL41+FL47+FL53+FL59+FL65</f>
        <v>0</v>
      </c>
      <c r="FM71" s="79">
        <f t="shared" si="86"/>
        <v>0</v>
      </c>
      <c r="FN71" s="79">
        <f t="shared" si="86"/>
        <v>0</v>
      </c>
      <c r="FO71" s="79">
        <f t="shared" si="86"/>
        <v>0</v>
      </c>
      <c r="FP71" s="60">
        <f t="shared" si="86"/>
        <v>0</v>
      </c>
      <c r="FQ71" s="60">
        <f t="shared" si="86"/>
        <v>0</v>
      </c>
      <c r="FR71" s="60">
        <f t="shared" si="86"/>
        <v>0</v>
      </c>
      <c r="FS71" s="60">
        <f t="shared" si="86"/>
        <v>0</v>
      </c>
      <c r="FT71" s="60">
        <f t="shared" si="86"/>
        <v>0</v>
      </c>
      <c r="FU71" s="60">
        <f t="shared" si="86"/>
        <v>0</v>
      </c>
      <c r="FV71" s="60">
        <f t="shared" si="86"/>
        <v>0</v>
      </c>
      <c r="FW71" s="60">
        <f t="shared" si="86"/>
        <v>0</v>
      </c>
      <c r="FX71" s="60">
        <f t="shared" si="86"/>
        <v>0</v>
      </c>
      <c r="FY71" s="60">
        <f t="shared" si="86"/>
        <v>0</v>
      </c>
      <c r="FZ71" s="60"/>
      <c r="GA71" s="60"/>
      <c r="GB71" s="91"/>
      <c r="GC71" s="79">
        <f>GC23+GC29+GC35+GC41+GC47+GC53+GC59+GC65</f>
        <v>0</v>
      </c>
      <c r="GD71" s="79">
        <f t="shared" ref="GD71:GQ71" si="87">GD23+GD29+GD35+GD41+GD47+GD53+GD59+GD65</f>
        <v>0</v>
      </c>
      <c r="GE71" s="79">
        <f t="shared" si="87"/>
        <v>0</v>
      </c>
      <c r="GF71" s="79">
        <f t="shared" si="87"/>
        <v>0</v>
      </c>
      <c r="GG71" s="79">
        <f t="shared" si="87"/>
        <v>0</v>
      </c>
      <c r="GH71" s="60">
        <f t="shared" si="87"/>
        <v>0</v>
      </c>
      <c r="GI71" s="60">
        <f t="shared" si="87"/>
        <v>0</v>
      </c>
      <c r="GJ71" s="60">
        <f t="shared" si="87"/>
        <v>0</v>
      </c>
      <c r="GK71" s="60">
        <f t="shared" si="87"/>
        <v>0</v>
      </c>
      <c r="GL71" s="60">
        <f t="shared" si="87"/>
        <v>0</v>
      </c>
      <c r="GM71" s="60">
        <f t="shared" si="87"/>
        <v>0</v>
      </c>
      <c r="GN71" s="60">
        <f t="shared" si="87"/>
        <v>0</v>
      </c>
      <c r="GO71" s="60">
        <f t="shared" si="87"/>
        <v>0</v>
      </c>
      <c r="GP71" s="60">
        <f t="shared" si="87"/>
        <v>0</v>
      </c>
      <c r="GQ71" s="60">
        <f t="shared" si="87"/>
        <v>0</v>
      </c>
      <c r="GR71" s="60"/>
      <c r="GS71" s="60"/>
      <c r="GT71" s="91"/>
      <c r="GU71" s="79">
        <f>GU23+GU29+GU35+GU41+GU47+GU53+GU59+GU65</f>
        <v>0</v>
      </c>
      <c r="GV71" s="79">
        <f t="shared" ref="GV71:HI71" si="88">GV23+GV29+GV35+GV41+GV47+GV53+GV59+GV65</f>
        <v>0</v>
      </c>
      <c r="GW71" s="79">
        <f t="shared" si="88"/>
        <v>0</v>
      </c>
      <c r="GX71" s="79">
        <f t="shared" si="88"/>
        <v>0</v>
      </c>
      <c r="GY71" s="79">
        <f t="shared" si="88"/>
        <v>0</v>
      </c>
      <c r="GZ71" s="60">
        <f t="shared" si="88"/>
        <v>0</v>
      </c>
      <c r="HA71" s="60">
        <f t="shared" si="88"/>
        <v>0</v>
      </c>
      <c r="HB71" s="60">
        <f t="shared" si="88"/>
        <v>0</v>
      </c>
      <c r="HC71" s="60">
        <f t="shared" si="88"/>
        <v>0</v>
      </c>
      <c r="HD71" s="60">
        <f t="shared" si="88"/>
        <v>0</v>
      </c>
      <c r="HE71" s="60">
        <f t="shared" si="88"/>
        <v>0</v>
      </c>
      <c r="HF71" s="60">
        <f t="shared" si="88"/>
        <v>0</v>
      </c>
      <c r="HG71" s="60">
        <f t="shared" si="88"/>
        <v>0</v>
      </c>
      <c r="HH71" s="60">
        <f t="shared" si="88"/>
        <v>0</v>
      </c>
      <c r="HI71" s="60">
        <f t="shared" si="88"/>
        <v>0</v>
      </c>
      <c r="KS71" s="156"/>
    </row>
    <row r="72" spans="1:305" s="61" customFormat="1" x14ac:dyDescent="0.25">
      <c r="A72" s="60" t="s">
        <v>44</v>
      </c>
      <c r="B72" s="60"/>
      <c r="C72" s="60"/>
      <c r="D72" s="91"/>
      <c r="E72" s="78" t="str">
        <f>IF(E71&gt;=Scoring!$B$50,Scoring!$A$50,IF(E71&gt;=Scoring!$B$51,Scoring!$A$51,IF(E71&gt;=Scoring!$B$52,Scoring!$A$52,IF(E71&gt;=Scoring!$B$53,Scoring!$A$53,IF(E71&gt;=Scoring!$B$54,Scoring!$A$54,"-")))))</f>
        <v>-</v>
      </c>
      <c r="F72" s="78" t="str">
        <f>IF(F71&gt;=Scoring!$B$50,Scoring!$A$50,IF(F71&gt;=Scoring!$B$51,Scoring!$A$51,IF(F71&gt;=Scoring!$B$52,Scoring!$A$52,IF(F71&gt;=Scoring!$B$53,Scoring!$A$53,IF(F71&gt;=Scoring!$B$54,Scoring!$A$54,"-")))))</f>
        <v>-</v>
      </c>
      <c r="G72" s="78" t="str">
        <f>IF(G71&gt;=Scoring!$B$50,Scoring!$A$50,IF(G71&gt;=Scoring!$B$51,Scoring!$A$51,IF(G71&gt;=Scoring!$B$52,Scoring!$A$52,IF(G71&gt;=Scoring!$B$53,Scoring!$A$53,IF(G71&gt;=Scoring!$B$54,Scoring!$A$54,"-")))))</f>
        <v>-</v>
      </c>
      <c r="H72" s="78" t="str">
        <f>IF(H71&gt;=Scoring!$B$50,Scoring!$A$50,IF(H71&gt;=Scoring!$B$51,Scoring!$A$51,IF(H71&gt;=Scoring!$B$52,Scoring!$A$52,IF(H71&gt;=Scoring!$B$53,Scoring!$A$53,IF(H71&gt;=Scoring!$B$54,Scoring!$A$54,"-")))))</f>
        <v>-</v>
      </c>
      <c r="I72" s="78" t="str">
        <f>IF(I71&gt;=Scoring!$B$50,Scoring!$A$50,IF(I71&gt;=Scoring!$B$51,Scoring!$A$51,IF(I71&gt;=Scoring!$B$52,Scoring!$A$52,IF(I71&gt;=Scoring!$B$53,Scoring!$A$53,IF(I71&gt;=Scoring!$B$54,Scoring!$A$54,"-")))))</f>
        <v>-</v>
      </c>
      <c r="J72" s="78" t="str">
        <f>IF(J71&gt;=Scoring!$B$50,Scoring!$A$50,IF(J71&gt;=Scoring!$B$51,Scoring!$A$51,IF(J71&gt;=Scoring!$B$52,Scoring!$A$52,IF(J71&gt;=Scoring!$B$53,Scoring!$A$53,IF(J71&gt;=Scoring!$B$54,Scoring!$A$54,"-")))))</f>
        <v>-</v>
      </c>
      <c r="K72" s="78" t="str">
        <f>IF(K71&gt;=Scoring!$B$50,Scoring!$A$50,IF(K71&gt;=Scoring!$B$51,Scoring!$A$51,IF(K71&gt;=Scoring!$B$52,Scoring!$A$52,IF(K71&gt;=Scoring!$B$53,Scoring!$A$53,IF(K71&gt;=Scoring!$B$54,Scoring!$A$54,"-")))))</f>
        <v>-</v>
      </c>
      <c r="L72" s="78" t="str">
        <f>IF(L71&gt;=Scoring!$B$50,Scoring!$A$50,IF(L71&gt;=Scoring!$B$51,Scoring!$A$51,IF(L71&gt;=Scoring!$B$52,Scoring!$A$52,IF(L71&gt;=Scoring!$B$53,Scoring!$A$53,IF(L71&gt;=Scoring!$B$54,Scoring!$A$54,"-")))))</f>
        <v>-</v>
      </c>
      <c r="M72" s="78" t="str">
        <f>IF(M71&gt;=Scoring!$B$50,Scoring!$A$50,IF(M71&gt;=Scoring!$B$51,Scoring!$A$51,IF(M71&gt;=Scoring!$B$52,Scoring!$A$52,IF(M71&gt;=Scoring!$B$53,Scoring!$A$53,IF(M71&gt;=Scoring!$B$54,Scoring!$A$54,"-")))))</f>
        <v>-</v>
      </c>
      <c r="N72" s="78" t="str">
        <f>IF(N71&gt;=Scoring!$B$50,Scoring!$A$50,IF(N71&gt;=Scoring!$B$51,Scoring!$A$51,IF(N71&gt;=Scoring!$B$52,Scoring!$A$52,IF(N71&gt;=Scoring!$B$53,Scoring!$A$53,IF(N71&gt;=Scoring!$B$54,Scoring!$A$54,"-")))))</f>
        <v>-</v>
      </c>
      <c r="O72" s="78" t="str">
        <f>IF(O71&gt;=Scoring!$B$50,Scoring!$A$50,IF(O71&gt;=Scoring!$B$51,Scoring!$A$51,IF(O71&gt;=Scoring!$B$52,Scoring!$A$52,IF(O71&gt;=Scoring!$B$53,Scoring!$A$53,IF(O71&gt;=Scoring!$B$54,Scoring!$A$54,"-")))))</f>
        <v>-</v>
      </c>
      <c r="P72" s="78" t="str">
        <f>IF(P71&gt;=Scoring!$B$50,Scoring!$A$50,IF(P71&gt;=Scoring!$B$51,Scoring!$A$51,IF(P71&gt;=Scoring!$B$52,Scoring!$A$52,IF(P71&gt;=Scoring!$B$53,Scoring!$A$53,IF(P71&gt;=Scoring!$B$54,Scoring!$A$54,"-")))))</f>
        <v>-</v>
      </c>
      <c r="Q72" s="78" t="str">
        <f>IF(Q71&gt;=Scoring!$B$50,Scoring!$A$50,IF(Q71&gt;=Scoring!$B$51,Scoring!$A$51,IF(Q71&gt;=Scoring!$B$52,Scoring!$A$52,IF(Q71&gt;=Scoring!$B$53,Scoring!$A$53,IF(Q71&gt;=Scoring!$B$54,Scoring!$A$54,"-")))))</f>
        <v>-</v>
      </c>
      <c r="R72" s="78" t="str">
        <f>IF(R71&gt;=Scoring!$B$50,Scoring!$A$50,IF(R71&gt;=Scoring!$B$51,Scoring!$A$51,IF(R71&gt;=Scoring!$B$52,Scoring!$A$52,IF(R71&gt;=Scoring!$B$53,Scoring!$A$53,IF(R71&gt;=Scoring!$B$54,Scoring!$A$54,"-")))))</f>
        <v>-</v>
      </c>
      <c r="S72" s="78" t="str">
        <f>IF(S71&gt;=Scoring!$B$50,Scoring!$A$50,IF(S71&gt;=Scoring!$B$51,Scoring!$A$51,IF(S71&gt;=Scoring!$B$52,Scoring!$A$52,IF(S71&gt;=Scoring!$B$53,Scoring!$A$53,IF(S71&gt;=Scoring!$B$54,Scoring!$A$54,"-")))))</f>
        <v>-</v>
      </c>
      <c r="T72" s="60"/>
      <c r="U72" s="60"/>
      <c r="V72" s="91"/>
      <c r="W72" s="78" t="str">
        <f>IF(W71&gt;=Scoring!$B$50,Scoring!$A$50,IF(W71&gt;=Scoring!$B$51,Scoring!$A$51,IF(W71&gt;=Scoring!$B$52,Scoring!$A$52,IF(W71&gt;=Scoring!$B$53,Scoring!$A$53,IF(W71&gt;=Scoring!$B$54,Scoring!$A$54,"-")))))</f>
        <v>-</v>
      </c>
      <c r="X72" s="78" t="str">
        <f>IF(X71&gt;=Scoring!$B$50,Scoring!$A$50,IF(X71&gt;=Scoring!$B$51,Scoring!$A$51,IF(X71&gt;=Scoring!$B$52,Scoring!$A$52,IF(X71&gt;=Scoring!$B$53,Scoring!$A$53,IF(X71&gt;=Scoring!$B$54,Scoring!$A$54,"-")))))</f>
        <v>-</v>
      </c>
      <c r="Y72" s="78" t="str">
        <f>IF(Y71&gt;=Scoring!$B$50,Scoring!$A$50,IF(Y71&gt;=Scoring!$B$51,Scoring!$A$51,IF(Y71&gt;=Scoring!$B$52,Scoring!$A$52,IF(Y71&gt;=Scoring!$B$53,Scoring!$A$53,IF(Y71&gt;=Scoring!$B$54,Scoring!$A$54,"-")))))</f>
        <v>-</v>
      </c>
      <c r="Z72" s="78" t="str">
        <f>IF(Z71&gt;=Scoring!$B$50,Scoring!$A$50,IF(Z71&gt;=Scoring!$B$51,Scoring!$A$51,IF(Z71&gt;=Scoring!$B$52,Scoring!$A$52,IF(Z71&gt;=Scoring!$B$53,Scoring!$A$53,IF(Z71&gt;=Scoring!$B$54,Scoring!$A$54,"-")))))</f>
        <v>-</v>
      </c>
      <c r="AA72" s="78" t="str">
        <f>IF(AA71&gt;=Scoring!$B$50,Scoring!$A$50,IF(AA71&gt;=Scoring!$B$51,Scoring!$A$51,IF(AA71&gt;=Scoring!$B$52,Scoring!$A$52,IF(AA71&gt;=Scoring!$B$53,Scoring!$A$53,IF(AA71&gt;=Scoring!$B$54,Scoring!$A$54,"-")))))</f>
        <v>-</v>
      </c>
      <c r="AB72" s="78" t="str">
        <f>IF(AB71&gt;=Scoring!$B$50,Scoring!$A$50,IF(AB71&gt;=Scoring!$B$51,Scoring!$A$51,IF(AB71&gt;=Scoring!$B$52,Scoring!$A$52,IF(AB71&gt;=Scoring!$B$53,Scoring!$A$53,IF(AB71&gt;=Scoring!$B$54,Scoring!$A$54,"-")))))</f>
        <v>-</v>
      </c>
      <c r="AC72" s="78" t="str">
        <f>IF(AC71&gt;=Scoring!$B$50,Scoring!$A$50,IF(AC71&gt;=Scoring!$B$51,Scoring!$A$51,IF(AC71&gt;=Scoring!$B$52,Scoring!$A$52,IF(AC71&gt;=Scoring!$B$53,Scoring!$A$53,IF(AC71&gt;=Scoring!$B$54,Scoring!$A$54,"-")))))</f>
        <v>-</v>
      </c>
      <c r="AD72" s="78" t="str">
        <f>IF(AD71&gt;=Scoring!$B$50,Scoring!$A$50,IF(AD71&gt;=Scoring!$B$51,Scoring!$A$51,IF(AD71&gt;=Scoring!$B$52,Scoring!$A$52,IF(AD71&gt;=Scoring!$B$53,Scoring!$A$53,IF(AD71&gt;=Scoring!$B$54,Scoring!$A$54,"-")))))</f>
        <v>-</v>
      </c>
      <c r="AE72" s="78" t="str">
        <f>IF(AE71&gt;=Scoring!$B$50,Scoring!$A$50,IF(AE71&gt;=Scoring!$B$51,Scoring!$A$51,IF(AE71&gt;=Scoring!$B$52,Scoring!$A$52,IF(AE71&gt;=Scoring!$B$53,Scoring!$A$53,IF(AE71&gt;=Scoring!$B$54,Scoring!$A$54,"-")))))</f>
        <v>-</v>
      </c>
      <c r="AF72" s="78" t="str">
        <f>IF(AF71&gt;=Scoring!$B$50,Scoring!$A$50,IF(AF71&gt;=Scoring!$B$51,Scoring!$A$51,IF(AF71&gt;=Scoring!$B$52,Scoring!$A$52,IF(AF71&gt;=Scoring!$B$53,Scoring!$A$53,IF(AF71&gt;=Scoring!$B$54,Scoring!$A$54,"-")))))</f>
        <v>-</v>
      </c>
      <c r="AG72" s="78" t="str">
        <f>IF(AG71&gt;=Scoring!$B$50,Scoring!$A$50,IF(AG71&gt;=Scoring!$B$51,Scoring!$A$51,IF(AG71&gt;=Scoring!$B$52,Scoring!$A$52,IF(AG71&gt;=Scoring!$B$53,Scoring!$A$53,IF(AG71&gt;=Scoring!$B$54,Scoring!$A$54,"-")))))</f>
        <v>-</v>
      </c>
      <c r="AH72" s="78" t="str">
        <f>IF(AH71&gt;=Scoring!$B$50,Scoring!$A$50,IF(AH71&gt;=Scoring!$B$51,Scoring!$A$51,IF(AH71&gt;=Scoring!$B$52,Scoring!$A$52,IF(AH71&gt;=Scoring!$B$53,Scoring!$A$53,IF(AH71&gt;=Scoring!$B$54,Scoring!$A$54,"-")))))</f>
        <v>-</v>
      </c>
      <c r="AI72" s="78" t="str">
        <f>IF(AI71&gt;=Scoring!$B$50,Scoring!$A$50,IF(AI71&gt;=Scoring!$B$51,Scoring!$A$51,IF(AI71&gt;=Scoring!$B$52,Scoring!$A$52,IF(AI71&gt;=Scoring!$B$53,Scoring!$A$53,IF(AI71&gt;=Scoring!$B$54,Scoring!$A$54,"-")))))</f>
        <v>-</v>
      </c>
      <c r="AJ72" s="78" t="str">
        <f>IF(AJ71&gt;=Scoring!$B$50,Scoring!$A$50,IF(AJ71&gt;=Scoring!$B$51,Scoring!$A$51,IF(AJ71&gt;=Scoring!$B$52,Scoring!$A$52,IF(AJ71&gt;=Scoring!$B$53,Scoring!$A$53,IF(AJ71&gt;=Scoring!$B$54,Scoring!$A$54,"-")))))</f>
        <v>-</v>
      </c>
      <c r="AK72" s="78" t="str">
        <f>IF(AK71&gt;=Scoring!$B$50,Scoring!$A$50,IF(AK71&gt;=Scoring!$B$51,Scoring!$A$51,IF(AK71&gt;=Scoring!$B$52,Scoring!$A$52,IF(AK71&gt;=Scoring!$B$53,Scoring!$A$53,IF(AK71&gt;=Scoring!$B$54,Scoring!$A$54,"-")))))</f>
        <v>-</v>
      </c>
      <c r="AL72" s="60"/>
      <c r="AM72" s="60"/>
      <c r="AN72" s="91"/>
      <c r="AO72" s="78" t="str">
        <f>IF(AO71&gt;=Scoring!$B$50,Scoring!$A$50,IF(AO71&gt;=Scoring!$B$51,Scoring!$A$51,IF(AO71&gt;=Scoring!$B$52,Scoring!$A$52,IF(AO71&gt;=Scoring!$B$53,Scoring!$A$53,IF(AO71&gt;=Scoring!$B$54,Scoring!$A$54,"-")))))</f>
        <v>-</v>
      </c>
      <c r="AP72" s="78" t="str">
        <f>IF(AP71&gt;=Scoring!$B$50,Scoring!$A$50,IF(AP71&gt;=Scoring!$B$51,Scoring!$A$51,IF(AP71&gt;=Scoring!$B$52,Scoring!$A$52,IF(AP71&gt;=Scoring!$B$53,Scoring!$A$53,IF(AP71&gt;=Scoring!$B$54,Scoring!$A$54,"-")))))</f>
        <v>-</v>
      </c>
      <c r="AQ72" s="78" t="str">
        <f>IF(AQ71&gt;=Scoring!$B$50,Scoring!$A$50,IF(AQ71&gt;=Scoring!$B$51,Scoring!$A$51,IF(AQ71&gt;=Scoring!$B$52,Scoring!$A$52,IF(AQ71&gt;=Scoring!$B$53,Scoring!$A$53,IF(AQ71&gt;=Scoring!$B$54,Scoring!$A$54,"-")))))</f>
        <v>-</v>
      </c>
      <c r="AR72" s="78" t="str">
        <f>IF(AR71&gt;=Scoring!$B$50,Scoring!$A$50,IF(AR71&gt;=Scoring!$B$51,Scoring!$A$51,IF(AR71&gt;=Scoring!$B$52,Scoring!$A$52,IF(AR71&gt;=Scoring!$B$53,Scoring!$A$53,IF(AR71&gt;=Scoring!$B$54,Scoring!$A$54,"-")))))</f>
        <v>-</v>
      </c>
      <c r="AS72" s="78" t="str">
        <f>IF(AS71&gt;=Scoring!$B$50,Scoring!$A$50,IF(AS71&gt;=Scoring!$B$51,Scoring!$A$51,IF(AS71&gt;=Scoring!$B$52,Scoring!$A$52,IF(AS71&gt;=Scoring!$B$53,Scoring!$A$53,IF(AS71&gt;=Scoring!$B$54,Scoring!$A$54,"-")))))</f>
        <v>-</v>
      </c>
      <c r="AT72" s="78" t="str">
        <f>IF(AT71&gt;=Scoring!$B$50,Scoring!$A$50,IF(AT71&gt;=Scoring!$B$51,Scoring!$A$51,IF(AT71&gt;=Scoring!$B$52,Scoring!$A$52,IF(AT71&gt;=Scoring!$B$53,Scoring!$A$53,IF(AT71&gt;=Scoring!$B$54,Scoring!$A$54,"-")))))</f>
        <v>-</v>
      </c>
      <c r="AU72" s="78" t="str">
        <f>IF(AU71&gt;=Scoring!$B$50,Scoring!$A$50,IF(AU71&gt;=Scoring!$B$51,Scoring!$A$51,IF(AU71&gt;=Scoring!$B$52,Scoring!$A$52,IF(AU71&gt;=Scoring!$B$53,Scoring!$A$53,IF(AU71&gt;=Scoring!$B$54,Scoring!$A$54,"-")))))</f>
        <v>-</v>
      </c>
      <c r="AV72" s="78" t="str">
        <f>IF(AV71&gt;=Scoring!$B$50,Scoring!$A$50,IF(AV71&gt;=Scoring!$B$51,Scoring!$A$51,IF(AV71&gt;=Scoring!$B$52,Scoring!$A$52,IF(AV71&gt;=Scoring!$B$53,Scoring!$A$53,IF(AV71&gt;=Scoring!$B$54,Scoring!$A$54,"-")))))</f>
        <v>-</v>
      </c>
      <c r="AW72" s="78" t="str">
        <f>IF(AW71&gt;=Scoring!$B$50,Scoring!$A$50,IF(AW71&gt;=Scoring!$B$51,Scoring!$A$51,IF(AW71&gt;=Scoring!$B$52,Scoring!$A$52,IF(AW71&gt;=Scoring!$B$53,Scoring!$A$53,IF(AW71&gt;=Scoring!$B$54,Scoring!$A$54,"-")))))</f>
        <v>-</v>
      </c>
      <c r="AX72" s="78" t="str">
        <f>IF(AX71&gt;=Scoring!$B$50,Scoring!$A$50,IF(AX71&gt;=Scoring!$B$51,Scoring!$A$51,IF(AX71&gt;=Scoring!$B$52,Scoring!$A$52,IF(AX71&gt;=Scoring!$B$53,Scoring!$A$53,IF(AX71&gt;=Scoring!$B$54,Scoring!$A$54,"-")))))</f>
        <v>-</v>
      </c>
      <c r="AY72" s="78" t="str">
        <f>IF(AY71&gt;=Scoring!$B$50,Scoring!$A$50,IF(AY71&gt;=Scoring!$B$51,Scoring!$A$51,IF(AY71&gt;=Scoring!$B$52,Scoring!$A$52,IF(AY71&gt;=Scoring!$B$53,Scoring!$A$53,IF(AY71&gt;=Scoring!$B$54,Scoring!$A$54,"-")))))</f>
        <v>-</v>
      </c>
      <c r="AZ72" s="78" t="str">
        <f>IF(AZ71&gt;=Scoring!$B$50,Scoring!$A$50,IF(AZ71&gt;=Scoring!$B$51,Scoring!$A$51,IF(AZ71&gt;=Scoring!$B$52,Scoring!$A$52,IF(AZ71&gt;=Scoring!$B$53,Scoring!$A$53,IF(AZ71&gt;=Scoring!$B$54,Scoring!$A$54,"-")))))</f>
        <v>-</v>
      </c>
      <c r="BA72" s="78" t="str">
        <f>IF(BA71&gt;=Scoring!$B$50,Scoring!$A$50,IF(BA71&gt;=Scoring!$B$51,Scoring!$A$51,IF(BA71&gt;=Scoring!$B$52,Scoring!$A$52,IF(BA71&gt;=Scoring!$B$53,Scoring!$A$53,IF(BA71&gt;=Scoring!$B$54,Scoring!$A$54,"-")))))</f>
        <v>-</v>
      </c>
      <c r="BB72" s="78" t="str">
        <f>IF(BB71&gt;=Scoring!$B$50,Scoring!$A$50,IF(BB71&gt;=Scoring!$B$51,Scoring!$A$51,IF(BB71&gt;=Scoring!$B$52,Scoring!$A$52,IF(BB71&gt;=Scoring!$B$53,Scoring!$A$53,IF(BB71&gt;=Scoring!$B$54,Scoring!$A$54,"-")))))</f>
        <v>-</v>
      </c>
      <c r="BC72" s="78" t="str">
        <f>IF(BC71&gt;=Scoring!$B$50,Scoring!$A$50,IF(BC71&gt;=Scoring!$B$51,Scoring!$A$51,IF(BC71&gt;=Scoring!$B$52,Scoring!$A$52,IF(BC71&gt;=Scoring!$B$53,Scoring!$A$53,IF(BC71&gt;=Scoring!$B$54,Scoring!$A$54,"-")))))</f>
        <v>-</v>
      </c>
      <c r="BD72" s="60"/>
      <c r="BE72" s="60"/>
      <c r="BF72" s="91"/>
      <c r="BG72" s="78" t="str">
        <f>IF(BG71&gt;=Scoring!$B$50,Scoring!$A$50,IF(BG71&gt;=Scoring!$B$51,Scoring!$A$51,IF(BG71&gt;=Scoring!$B$52,Scoring!$A$52,IF(BG71&gt;=Scoring!$B$53,Scoring!$A$53,IF(BG71&gt;=Scoring!$B$54,Scoring!$A$54,"-")))))</f>
        <v>-</v>
      </c>
      <c r="BH72" s="78" t="str">
        <f>IF(BH71&gt;=Scoring!$B$50,Scoring!$A$50,IF(BH71&gt;=Scoring!$B$51,Scoring!$A$51,IF(BH71&gt;=Scoring!$B$52,Scoring!$A$52,IF(BH71&gt;=Scoring!$B$53,Scoring!$A$53,IF(BH71&gt;=Scoring!$B$54,Scoring!$A$54,"-")))))</f>
        <v>-</v>
      </c>
      <c r="BI72" s="78" t="str">
        <f>IF(BI71&gt;=Scoring!$B$50,Scoring!$A$50,IF(BI71&gt;=Scoring!$B$51,Scoring!$A$51,IF(BI71&gt;=Scoring!$B$52,Scoring!$A$52,IF(BI71&gt;=Scoring!$B$53,Scoring!$A$53,IF(BI71&gt;=Scoring!$B$54,Scoring!$A$54,"-")))))</f>
        <v>-</v>
      </c>
      <c r="BJ72" s="78" t="str">
        <f>IF(BJ71&gt;=Scoring!$B$50,Scoring!$A$50,IF(BJ71&gt;=Scoring!$B$51,Scoring!$A$51,IF(BJ71&gt;=Scoring!$B$52,Scoring!$A$52,IF(BJ71&gt;=Scoring!$B$53,Scoring!$A$53,IF(BJ71&gt;=Scoring!$B$54,Scoring!$A$54,"-")))))</f>
        <v>-</v>
      </c>
      <c r="BK72" s="78" t="str">
        <f>IF(BK71&gt;=Scoring!$B$50,Scoring!$A$50,IF(BK71&gt;=Scoring!$B$51,Scoring!$A$51,IF(BK71&gt;=Scoring!$B$52,Scoring!$A$52,IF(BK71&gt;=Scoring!$B$53,Scoring!$A$53,IF(BK71&gt;=Scoring!$B$54,Scoring!$A$54,"-")))))</f>
        <v>-</v>
      </c>
      <c r="BL72" s="78" t="str">
        <f>IF(BL71&gt;=Scoring!$B$50,Scoring!$A$50,IF(BL71&gt;=Scoring!$B$51,Scoring!$A$51,IF(BL71&gt;=Scoring!$B$52,Scoring!$A$52,IF(BL71&gt;=Scoring!$B$53,Scoring!$A$53,IF(BL71&gt;=Scoring!$B$54,Scoring!$A$54,"-")))))</f>
        <v>-</v>
      </c>
      <c r="BM72" s="78" t="str">
        <f>IF(BM71&gt;=Scoring!$B$50,Scoring!$A$50,IF(BM71&gt;=Scoring!$B$51,Scoring!$A$51,IF(BM71&gt;=Scoring!$B$52,Scoring!$A$52,IF(BM71&gt;=Scoring!$B$53,Scoring!$A$53,IF(BM71&gt;=Scoring!$B$54,Scoring!$A$54,"-")))))</f>
        <v>-</v>
      </c>
      <c r="BN72" s="78" t="str">
        <f>IF(BN71&gt;=Scoring!$B$50,Scoring!$A$50,IF(BN71&gt;=Scoring!$B$51,Scoring!$A$51,IF(BN71&gt;=Scoring!$B$52,Scoring!$A$52,IF(BN71&gt;=Scoring!$B$53,Scoring!$A$53,IF(BN71&gt;=Scoring!$B$54,Scoring!$A$54,"-")))))</f>
        <v>-</v>
      </c>
      <c r="BO72" s="78" t="str">
        <f>IF(BO71&gt;=Scoring!$B$50,Scoring!$A$50,IF(BO71&gt;=Scoring!$B$51,Scoring!$A$51,IF(BO71&gt;=Scoring!$B$52,Scoring!$A$52,IF(BO71&gt;=Scoring!$B$53,Scoring!$A$53,IF(BO71&gt;=Scoring!$B$54,Scoring!$A$54,"-")))))</f>
        <v>-</v>
      </c>
      <c r="BP72" s="78" t="str">
        <f>IF(BP71&gt;=Scoring!$B$50,Scoring!$A$50,IF(BP71&gt;=Scoring!$B$51,Scoring!$A$51,IF(BP71&gt;=Scoring!$B$52,Scoring!$A$52,IF(BP71&gt;=Scoring!$B$53,Scoring!$A$53,IF(BP71&gt;=Scoring!$B$54,Scoring!$A$54,"-")))))</f>
        <v>-</v>
      </c>
      <c r="BQ72" s="78" t="str">
        <f>IF(BQ71&gt;=Scoring!$B$50,Scoring!$A$50,IF(BQ71&gt;=Scoring!$B$51,Scoring!$A$51,IF(BQ71&gt;=Scoring!$B$52,Scoring!$A$52,IF(BQ71&gt;=Scoring!$B$53,Scoring!$A$53,IF(BQ71&gt;=Scoring!$B$54,Scoring!$A$54,"-")))))</f>
        <v>-</v>
      </c>
      <c r="BR72" s="78" t="str">
        <f>IF(BR71&gt;=Scoring!$B$50,Scoring!$A$50,IF(BR71&gt;=Scoring!$B$51,Scoring!$A$51,IF(BR71&gt;=Scoring!$B$52,Scoring!$A$52,IF(BR71&gt;=Scoring!$B$53,Scoring!$A$53,IF(BR71&gt;=Scoring!$B$54,Scoring!$A$54,"-")))))</f>
        <v>-</v>
      </c>
      <c r="BS72" s="78" t="str">
        <f>IF(BS71&gt;=Scoring!$B$50,Scoring!$A$50,IF(BS71&gt;=Scoring!$B$51,Scoring!$A$51,IF(BS71&gt;=Scoring!$B$52,Scoring!$A$52,IF(BS71&gt;=Scoring!$B$53,Scoring!$A$53,IF(BS71&gt;=Scoring!$B$54,Scoring!$A$54,"-")))))</f>
        <v>-</v>
      </c>
      <c r="BT72" s="78" t="str">
        <f>IF(BT71&gt;=Scoring!$B$50,Scoring!$A$50,IF(BT71&gt;=Scoring!$B$51,Scoring!$A$51,IF(BT71&gt;=Scoring!$B$52,Scoring!$A$52,IF(BT71&gt;=Scoring!$B$53,Scoring!$A$53,IF(BT71&gt;=Scoring!$B$54,Scoring!$A$54,"-")))))</f>
        <v>-</v>
      </c>
      <c r="BU72" s="78" t="str">
        <f>IF(BU71&gt;=Scoring!$B$50,Scoring!$A$50,IF(BU71&gt;=Scoring!$B$51,Scoring!$A$51,IF(BU71&gt;=Scoring!$B$52,Scoring!$A$52,IF(BU71&gt;=Scoring!$B$53,Scoring!$A$53,IF(BU71&gt;=Scoring!$B$54,Scoring!$A$54,"-")))))</f>
        <v>-</v>
      </c>
      <c r="BV72" s="60"/>
      <c r="BW72" s="60"/>
      <c r="BX72" s="91"/>
      <c r="BY72" s="78" t="str">
        <f>IF(BY71&gt;=Scoring!$B$50,Scoring!$A$50,IF(BY71&gt;=Scoring!$B$51,Scoring!$A$51,IF(BY71&gt;=Scoring!$B$52,Scoring!$A$52,IF(BY71&gt;=Scoring!$B$53,Scoring!$A$53,IF(BY71&gt;=Scoring!$B$54,Scoring!$A$54,"-")))))</f>
        <v>-</v>
      </c>
      <c r="BZ72" s="78" t="str">
        <f>IF(BZ71&gt;=Scoring!$B$50,Scoring!$A$50,IF(BZ71&gt;=Scoring!$B$51,Scoring!$A$51,IF(BZ71&gt;=Scoring!$B$52,Scoring!$A$52,IF(BZ71&gt;=Scoring!$B$53,Scoring!$A$53,IF(BZ71&gt;=Scoring!$B$54,Scoring!$A$54,"-")))))</f>
        <v>-</v>
      </c>
      <c r="CA72" s="78" t="str">
        <f>IF(CA71&gt;=Scoring!$B$50,Scoring!$A$50,IF(CA71&gt;=Scoring!$B$51,Scoring!$A$51,IF(CA71&gt;=Scoring!$B$52,Scoring!$A$52,IF(CA71&gt;=Scoring!$B$53,Scoring!$A$53,IF(CA71&gt;=Scoring!$B$54,Scoring!$A$54,"-")))))</f>
        <v>-</v>
      </c>
      <c r="CB72" s="78" t="str">
        <f>IF(CB71&gt;=Scoring!$B$50,Scoring!$A$50,IF(CB71&gt;=Scoring!$B$51,Scoring!$A$51,IF(CB71&gt;=Scoring!$B$52,Scoring!$A$52,IF(CB71&gt;=Scoring!$B$53,Scoring!$A$53,IF(CB71&gt;=Scoring!$B$54,Scoring!$A$54,"-")))))</f>
        <v>-</v>
      </c>
      <c r="CC72" s="78" t="str">
        <f>IF(CC71&gt;=Scoring!$B$50,Scoring!$A$50,IF(CC71&gt;=Scoring!$B$51,Scoring!$A$51,IF(CC71&gt;=Scoring!$B$52,Scoring!$A$52,IF(CC71&gt;=Scoring!$B$53,Scoring!$A$53,IF(CC71&gt;=Scoring!$B$54,Scoring!$A$54,"-")))))</f>
        <v>-</v>
      </c>
      <c r="CD72" s="78" t="str">
        <f>IF(CD71&gt;=Scoring!$B$50,Scoring!$A$50,IF(CD71&gt;=Scoring!$B$51,Scoring!$A$51,IF(CD71&gt;=Scoring!$B$52,Scoring!$A$52,IF(CD71&gt;=Scoring!$B$53,Scoring!$A$53,IF(CD71&gt;=Scoring!$B$54,Scoring!$A$54,"-")))))</f>
        <v>-</v>
      </c>
      <c r="CE72" s="78" t="str">
        <f>IF(CE71&gt;=Scoring!$B$50,Scoring!$A$50,IF(CE71&gt;=Scoring!$B$51,Scoring!$A$51,IF(CE71&gt;=Scoring!$B$52,Scoring!$A$52,IF(CE71&gt;=Scoring!$B$53,Scoring!$A$53,IF(CE71&gt;=Scoring!$B$54,Scoring!$A$54,"-")))))</f>
        <v>-</v>
      </c>
      <c r="CF72" s="78" t="str">
        <f>IF(CF71&gt;=Scoring!$B$50,Scoring!$A$50,IF(CF71&gt;=Scoring!$B$51,Scoring!$A$51,IF(CF71&gt;=Scoring!$B$52,Scoring!$A$52,IF(CF71&gt;=Scoring!$B$53,Scoring!$A$53,IF(CF71&gt;=Scoring!$B$54,Scoring!$A$54,"-")))))</f>
        <v>-</v>
      </c>
      <c r="CG72" s="78" t="str">
        <f>IF(CG71&gt;=Scoring!$B$50,Scoring!$A$50,IF(CG71&gt;=Scoring!$B$51,Scoring!$A$51,IF(CG71&gt;=Scoring!$B$52,Scoring!$A$52,IF(CG71&gt;=Scoring!$B$53,Scoring!$A$53,IF(CG71&gt;=Scoring!$B$54,Scoring!$A$54,"-")))))</f>
        <v>-</v>
      </c>
      <c r="CH72" s="78" t="str">
        <f>IF(CH71&gt;=Scoring!$B$50,Scoring!$A$50,IF(CH71&gt;=Scoring!$B$51,Scoring!$A$51,IF(CH71&gt;=Scoring!$B$52,Scoring!$A$52,IF(CH71&gt;=Scoring!$B$53,Scoring!$A$53,IF(CH71&gt;=Scoring!$B$54,Scoring!$A$54,"-")))))</f>
        <v>-</v>
      </c>
      <c r="CI72" s="78" t="str">
        <f>IF(CI71&gt;=Scoring!$B$50,Scoring!$A$50,IF(CI71&gt;=Scoring!$B$51,Scoring!$A$51,IF(CI71&gt;=Scoring!$B$52,Scoring!$A$52,IF(CI71&gt;=Scoring!$B$53,Scoring!$A$53,IF(CI71&gt;=Scoring!$B$54,Scoring!$A$54,"-")))))</f>
        <v>-</v>
      </c>
      <c r="CJ72" s="78" t="str">
        <f>IF(CJ71&gt;=Scoring!$B$50,Scoring!$A$50,IF(CJ71&gt;=Scoring!$B$51,Scoring!$A$51,IF(CJ71&gt;=Scoring!$B$52,Scoring!$A$52,IF(CJ71&gt;=Scoring!$B$53,Scoring!$A$53,IF(CJ71&gt;=Scoring!$B$54,Scoring!$A$54,"-")))))</f>
        <v>-</v>
      </c>
      <c r="CK72" s="78" t="str">
        <f>IF(CK71&gt;=Scoring!$B$50,Scoring!$A$50,IF(CK71&gt;=Scoring!$B$51,Scoring!$A$51,IF(CK71&gt;=Scoring!$B$52,Scoring!$A$52,IF(CK71&gt;=Scoring!$B$53,Scoring!$A$53,IF(CK71&gt;=Scoring!$B$54,Scoring!$A$54,"-")))))</f>
        <v>-</v>
      </c>
      <c r="CL72" s="78" t="str">
        <f>IF(CL71&gt;=Scoring!$B$50,Scoring!$A$50,IF(CL71&gt;=Scoring!$B$51,Scoring!$A$51,IF(CL71&gt;=Scoring!$B$52,Scoring!$A$52,IF(CL71&gt;=Scoring!$B$53,Scoring!$A$53,IF(CL71&gt;=Scoring!$B$54,Scoring!$A$54,"-")))))</f>
        <v>-</v>
      </c>
      <c r="CM72" s="78" t="str">
        <f>IF(CM71&gt;=Scoring!$B$50,Scoring!$A$50,IF(CM71&gt;=Scoring!$B$51,Scoring!$A$51,IF(CM71&gt;=Scoring!$B$52,Scoring!$A$52,IF(CM71&gt;=Scoring!$B$53,Scoring!$A$53,IF(CM71&gt;=Scoring!$B$54,Scoring!$A$54,"-")))))</f>
        <v>-</v>
      </c>
      <c r="CN72" s="60"/>
      <c r="CO72" s="60"/>
      <c r="CP72" s="91"/>
      <c r="CQ72" s="78" t="str">
        <f>IF(CQ71&gt;=Scoring!$B$50,Scoring!$A$50,IF(CQ71&gt;=Scoring!$B$51,Scoring!$A$51,IF(CQ71&gt;=Scoring!$B$52,Scoring!$A$52,IF(CQ71&gt;=Scoring!$B$53,Scoring!$A$53,IF(CQ71&gt;=Scoring!$B$54,Scoring!$A$54,"-")))))</f>
        <v>-</v>
      </c>
      <c r="CR72" s="78" t="str">
        <f>IF(CR71&gt;=Scoring!$B$50,Scoring!$A$50,IF(CR71&gt;=Scoring!$B$51,Scoring!$A$51,IF(CR71&gt;=Scoring!$B$52,Scoring!$A$52,IF(CR71&gt;=Scoring!$B$53,Scoring!$A$53,IF(CR71&gt;=Scoring!$B$54,Scoring!$A$54,"-")))))</f>
        <v>-</v>
      </c>
      <c r="CS72" s="78" t="str">
        <f>IF(CS71&gt;=Scoring!$B$50,Scoring!$A$50,IF(CS71&gt;=Scoring!$B$51,Scoring!$A$51,IF(CS71&gt;=Scoring!$B$52,Scoring!$A$52,IF(CS71&gt;=Scoring!$B$53,Scoring!$A$53,IF(CS71&gt;=Scoring!$B$54,Scoring!$A$54,"-")))))</f>
        <v>-</v>
      </c>
      <c r="CT72" s="78" t="str">
        <f>IF(CT71&gt;=Scoring!$B$50,Scoring!$A$50,IF(CT71&gt;=Scoring!$B$51,Scoring!$A$51,IF(CT71&gt;=Scoring!$B$52,Scoring!$A$52,IF(CT71&gt;=Scoring!$B$53,Scoring!$A$53,IF(CT71&gt;=Scoring!$B$54,Scoring!$A$54,"-")))))</f>
        <v>-</v>
      </c>
      <c r="CU72" s="78" t="str">
        <f>IF(CU71&gt;=Scoring!$B$50,Scoring!$A$50,IF(CU71&gt;=Scoring!$B$51,Scoring!$A$51,IF(CU71&gt;=Scoring!$B$52,Scoring!$A$52,IF(CU71&gt;=Scoring!$B$53,Scoring!$A$53,IF(CU71&gt;=Scoring!$B$54,Scoring!$A$54,"-")))))</f>
        <v>-</v>
      </c>
      <c r="CV72" s="78" t="str">
        <f>IF(CV71&gt;=Scoring!$B$50,Scoring!$A$50,IF(CV71&gt;=Scoring!$B$51,Scoring!$A$51,IF(CV71&gt;=Scoring!$B$52,Scoring!$A$52,IF(CV71&gt;=Scoring!$B$53,Scoring!$A$53,IF(CV71&gt;=Scoring!$B$54,Scoring!$A$54,"-")))))</f>
        <v>-</v>
      </c>
      <c r="CW72" s="78" t="str">
        <f>IF(CW71&gt;=Scoring!$B$50,Scoring!$A$50,IF(CW71&gt;=Scoring!$B$51,Scoring!$A$51,IF(CW71&gt;=Scoring!$B$52,Scoring!$A$52,IF(CW71&gt;=Scoring!$B$53,Scoring!$A$53,IF(CW71&gt;=Scoring!$B$54,Scoring!$A$54,"-")))))</f>
        <v>-</v>
      </c>
      <c r="CX72" s="78" t="str">
        <f>IF(CX71&gt;=Scoring!$B$50,Scoring!$A$50,IF(CX71&gt;=Scoring!$B$51,Scoring!$A$51,IF(CX71&gt;=Scoring!$B$52,Scoring!$A$52,IF(CX71&gt;=Scoring!$B$53,Scoring!$A$53,IF(CX71&gt;=Scoring!$B$54,Scoring!$A$54,"-")))))</f>
        <v>-</v>
      </c>
      <c r="CY72" s="78" t="str">
        <f>IF(CY71&gt;=Scoring!$B$50,Scoring!$A$50,IF(CY71&gt;=Scoring!$B$51,Scoring!$A$51,IF(CY71&gt;=Scoring!$B$52,Scoring!$A$52,IF(CY71&gt;=Scoring!$B$53,Scoring!$A$53,IF(CY71&gt;=Scoring!$B$54,Scoring!$A$54,"-")))))</f>
        <v>-</v>
      </c>
      <c r="CZ72" s="78" t="str">
        <f>IF(CZ71&gt;=Scoring!$B$50,Scoring!$A$50,IF(CZ71&gt;=Scoring!$B$51,Scoring!$A$51,IF(CZ71&gt;=Scoring!$B$52,Scoring!$A$52,IF(CZ71&gt;=Scoring!$B$53,Scoring!$A$53,IF(CZ71&gt;=Scoring!$B$54,Scoring!$A$54,"-")))))</f>
        <v>-</v>
      </c>
      <c r="DA72" s="78" t="str">
        <f>IF(DA71&gt;=Scoring!$B$50,Scoring!$A$50,IF(DA71&gt;=Scoring!$B$51,Scoring!$A$51,IF(DA71&gt;=Scoring!$B$52,Scoring!$A$52,IF(DA71&gt;=Scoring!$B$53,Scoring!$A$53,IF(DA71&gt;=Scoring!$B$54,Scoring!$A$54,"-")))))</f>
        <v>-</v>
      </c>
      <c r="DB72" s="78" t="str">
        <f>IF(DB71&gt;=Scoring!$B$50,Scoring!$A$50,IF(DB71&gt;=Scoring!$B$51,Scoring!$A$51,IF(DB71&gt;=Scoring!$B$52,Scoring!$A$52,IF(DB71&gt;=Scoring!$B$53,Scoring!$A$53,IF(DB71&gt;=Scoring!$B$54,Scoring!$A$54,"-")))))</f>
        <v>-</v>
      </c>
      <c r="DC72" s="78" t="str">
        <f>IF(DC71&gt;=Scoring!$B$50,Scoring!$A$50,IF(DC71&gt;=Scoring!$B$51,Scoring!$A$51,IF(DC71&gt;=Scoring!$B$52,Scoring!$A$52,IF(DC71&gt;=Scoring!$B$53,Scoring!$A$53,IF(DC71&gt;=Scoring!$B$54,Scoring!$A$54,"-")))))</f>
        <v>-</v>
      </c>
      <c r="DD72" s="78" t="str">
        <f>IF(DD71&gt;=Scoring!$B$50,Scoring!$A$50,IF(DD71&gt;=Scoring!$B$51,Scoring!$A$51,IF(DD71&gt;=Scoring!$B$52,Scoring!$A$52,IF(DD71&gt;=Scoring!$B$53,Scoring!$A$53,IF(DD71&gt;=Scoring!$B$54,Scoring!$A$54,"-")))))</f>
        <v>-</v>
      </c>
      <c r="DE72" s="78" t="str">
        <f>IF(DE71&gt;=Scoring!$B$50,Scoring!$A$50,IF(DE71&gt;=Scoring!$B$51,Scoring!$A$51,IF(DE71&gt;=Scoring!$B$52,Scoring!$A$52,IF(DE71&gt;=Scoring!$B$53,Scoring!$A$53,IF(DE71&gt;=Scoring!$B$54,Scoring!$A$54,"-")))))</f>
        <v>-</v>
      </c>
      <c r="DF72" s="60"/>
      <c r="DG72" s="60"/>
      <c r="DH72" s="91"/>
      <c r="DI72" s="78" t="str">
        <f>IF(DI71&gt;=Scoring!$B$50,Scoring!$A$50,IF(DI71&gt;=Scoring!$B$51,Scoring!$A$51,IF(DI71&gt;=Scoring!$B$52,Scoring!$A$52,IF(DI71&gt;=Scoring!$B$53,Scoring!$A$53,IF(DI71&gt;=Scoring!$B$54,Scoring!$A$54,"-")))))</f>
        <v>-</v>
      </c>
      <c r="DJ72" s="78" t="str">
        <f>IF(DJ71&gt;=Scoring!$B$50,Scoring!$A$50,IF(DJ71&gt;=Scoring!$B$51,Scoring!$A$51,IF(DJ71&gt;=Scoring!$B$52,Scoring!$A$52,IF(DJ71&gt;=Scoring!$B$53,Scoring!$A$53,IF(DJ71&gt;=Scoring!$B$54,Scoring!$A$54,"-")))))</f>
        <v>-</v>
      </c>
      <c r="DK72" s="78" t="str">
        <f>IF(DK71&gt;=Scoring!$B$50,Scoring!$A$50,IF(DK71&gt;=Scoring!$B$51,Scoring!$A$51,IF(DK71&gt;=Scoring!$B$52,Scoring!$A$52,IF(DK71&gt;=Scoring!$B$53,Scoring!$A$53,IF(DK71&gt;=Scoring!$B$54,Scoring!$A$54,"-")))))</f>
        <v>-</v>
      </c>
      <c r="DL72" s="78" t="str">
        <f>IF(DL71&gt;=Scoring!$B$50,Scoring!$A$50,IF(DL71&gt;=Scoring!$B$51,Scoring!$A$51,IF(DL71&gt;=Scoring!$B$52,Scoring!$A$52,IF(DL71&gt;=Scoring!$B$53,Scoring!$A$53,IF(DL71&gt;=Scoring!$B$54,Scoring!$A$54,"-")))))</f>
        <v>-</v>
      </c>
      <c r="DM72" s="78" t="str">
        <f>IF(DM71&gt;=Scoring!$B$50,Scoring!$A$50,IF(DM71&gt;=Scoring!$B$51,Scoring!$A$51,IF(DM71&gt;=Scoring!$B$52,Scoring!$A$52,IF(DM71&gt;=Scoring!$B$53,Scoring!$A$53,IF(DM71&gt;=Scoring!$B$54,Scoring!$A$54,"-")))))</f>
        <v>-</v>
      </c>
      <c r="DN72" s="78" t="str">
        <f>IF(DN71&gt;=Scoring!$B$50,Scoring!$A$50,IF(DN71&gt;=Scoring!$B$51,Scoring!$A$51,IF(DN71&gt;=Scoring!$B$52,Scoring!$A$52,IF(DN71&gt;=Scoring!$B$53,Scoring!$A$53,IF(DN71&gt;=Scoring!$B$54,Scoring!$A$54,"-")))))</f>
        <v>-</v>
      </c>
      <c r="DO72" s="78" t="str">
        <f>IF(DO71&gt;=Scoring!$B$50,Scoring!$A$50,IF(DO71&gt;=Scoring!$B$51,Scoring!$A$51,IF(DO71&gt;=Scoring!$B$52,Scoring!$A$52,IF(DO71&gt;=Scoring!$B$53,Scoring!$A$53,IF(DO71&gt;=Scoring!$B$54,Scoring!$A$54,"-")))))</f>
        <v>-</v>
      </c>
      <c r="DP72" s="78" t="str">
        <f>IF(DP71&gt;=Scoring!$B$50,Scoring!$A$50,IF(DP71&gt;=Scoring!$B$51,Scoring!$A$51,IF(DP71&gt;=Scoring!$B$52,Scoring!$A$52,IF(DP71&gt;=Scoring!$B$53,Scoring!$A$53,IF(DP71&gt;=Scoring!$B$54,Scoring!$A$54,"-")))))</f>
        <v>-</v>
      </c>
      <c r="DQ72" s="78" t="str">
        <f>IF(DQ71&gt;=Scoring!$B$50,Scoring!$A$50,IF(DQ71&gt;=Scoring!$B$51,Scoring!$A$51,IF(DQ71&gt;=Scoring!$B$52,Scoring!$A$52,IF(DQ71&gt;=Scoring!$B$53,Scoring!$A$53,IF(DQ71&gt;=Scoring!$B$54,Scoring!$A$54,"-")))))</f>
        <v>-</v>
      </c>
      <c r="DR72" s="78" t="str">
        <f>IF(DR71&gt;=Scoring!$B$50,Scoring!$A$50,IF(DR71&gt;=Scoring!$B$51,Scoring!$A$51,IF(DR71&gt;=Scoring!$B$52,Scoring!$A$52,IF(DR71&gt;=Scoring!$B$53,Scoring!$A$53,IF(DR71&gt;=Scoring!$B$54,Scoring!$A$54,"-")))))</f>
        <v>-</v>
      </c>
      <c r="DS72" s="78" t="str">
        <f>IF(DS71&gt;=Scoring!$B$50,Scoring!$A$50,IF(DS71&gt;=Scoring!$B$51,Scoring!$A$51,IF(DS71&gt;=Scoring!$B$52,Scoring!$A$52,IF(DS71&gt;=Scoring!$B$53,Scoring!$A$53,IF(DS71&gt;=Scoring!$B$54,Scoring!$A$54,"-")))))</f>
        <v>-</v>
      </c>
      <c r="DT72" s="78" t="str">
        <f>IF(DT71&gt;=Scoring!$B$50,Scoring!$A$50,IF(DT71&gt;=Scoring!$B$51,Scoring!$A$51,IF(DT71&gt;=Scoring!$B$52,Scoring!$A$52,IF(DT71&gt;=Scoring!$B$53,Scoring!$A$53,IF(DT71&gt;=Scoring!$B$54,Scoring!$A$54,"-")))))</f>
        <v>-</v>
      </c>
      <c r="DU72" s="78" t="str">
        <f>IF(DU71&gt;=Scoring!$B$50,Scoring!$A$50,IF(DU71&gt;=Scoring!$B$51,Scoring!$A$51,IF(DU71&gt;=Scoring!$B$52,Scoring!$A$52,IF(DU71&gt;=Scoring!$B$53,Scoring!$A$53,IF(DU71&gt;=Scoring!$B$54,Scoring!$A$54,"-")))))</f>
        <v>-</v>
      </c>
      <c r="DV72" s="78" t="str">
        <f>IF(DV71&gt;=Scoring!$B$50,Scoring!$A$50,IF(DV71&gt;=Scoring!$B$51,Scoring!$A$51,IF(DV71&gt;=Scoring!$B$52,Scoring!$A$52,IF(DV71&gt;=Scoring!$B$53,Scoring!$A$53,IF(DV71&gt;=Scoring!$B$54,Scoring!$A$54,"-")))))</f>
        <v>-</v>
      </c>
      <c r="DW72" s="78" t="str">
        <f>IF(DW71&gt;=Scoring!$B$50,Scoring!$A$50,IF(DW71&gt;=Scoring!$B$51,Scoring!$A$51,IF(DW71&gt;=Scoring!$B$52,Scoring!$A$52,IF(DW71&gt;=Scoring!$B$53,Scoring!$A$53,IF(DW71&gt;=Scoring!$B$54,Scoring!$A$54,"-")))))</f>
        <v>-</v>
      </c>
      <c r="DX72" s="60"/>
      <c r="DY72" s="60"/>
      <c r="DZ72" s="91"/>
      <c r="EA72" s="78" t="str">
        <f>IF(EA71&gt;=Scoring!$B$50,Scoring!$A$50,IF(EA71&gt;=Scoring!$B$51,Scoring!$A$51,IF(EA71&gt;=Scoring!$B$52,Scoring!$A$52,IF(EA71&gt;=Scoring!$B$53,Scoring!$A$53,IF(EA71&gt;=Scoring!$B$54,Scoring!$A$54,"-")))))</f>
        <v>-</v>
      </c>
      <c r="EB72" s="78" t="str">
        <f>IF(EB71&gt;=Scoring!$B$50,Scoring!$A$50,IF(EB71&gt;=Scoring!$B$51,Scoring!$A$51,IF(EB71&gt;=Scoring!$B$52,Scoring!$A$52,IF(EB71&gt;=Scoring!$B$53,Scoring!$A$53,IF(EB71&gt;=Scoring!$B$54,Scoring!$A$54,"-")))))</f>
        <v>-</v>
      </c>
      <c r="EC72" s="78" t="str">
        <f>IF(EC71&gt;=Scoring!$B$50,Scoring!$A$50,IF(EC71&gt;=Scoring!$B$51,Scoring!$A$51,IF(EC71&gt;=Scoring!$B$52,Scoring!$A$52,IF(EC71&gt;=Scoring!$B$53,Scoring!$A$53,IF(EC71&gt;=Scoring!$B$54,Scoring!$A$54,"-")))))</f>
        <v>-</v>
      </c>
      <c r="ED72" s="78" t="str">
        <f>IF(ED71&gt;=Scoring!$B$50,Scoring!$A$50,IF(ED71&gt;=Scoring!$B$51,Scoring!$A$51,IF(ED71&gt;=Scoring!$B$52,Scoring!$A$52,IF(ED71&gt;=Scoring!$B$53,Scoring!$A$53,IF(ED71&gt;=Scoring!$B$54,Scoring!$A$54,"-")))))</f>
        <v>-</v>
      </c>
      <c r="EE72" s="78" t="str">
        <f>IF(EE71&gt;=Scoring!$B$50,Scoring!$A$50,IF(EE71&gt;=Scoring!$B$51,Scoring!$A$51,IF(EE71&gt;=Scoring!$B$52,Scoring!$A$52,IF(EE71&gt;=Scoring!$B$53,Scoring!$A$53,IF(EE71&gt;=Scoring!$B$54,Scoring!$A$54,"-")))))</f>
        <v>-</v>
      </c>
      <c r="EF72" s="78" t="str">
        <f>IF(EF71&gt;=Scoring!$B$50,Scoring!$A$50,IF(EF71&gt;=Scoring!$B$51,Scoring!$A$51,IF(EF71&gt;=Scoring!$B$52,Scoring!$A$52,IF(EF71&gt;=Scoring!$B$53,Scoring!$A$53,IF(EF71&gt;=Scoring!$B$54,Scoring!$A$54,"-")))))</f>
        <v>-</v>
      </c>
      <c r="EG72" s="78" t="str">
        <f>IF(EG71&gt;=Scoring!$B$50,Scoring!$A$50,IF(EG71&gt;=Scoring!$B$51,Scoring!$A$51,IF(EG71&gt;=Scoring!$B$52,Scoring!$A$52,IF(EG71&gt;=Scoring!$B$53,Scoring!$A$53,IF(EG71&gt;=Scoring!$B$54,Scoring!$A$54,"-")))))</f>
        <v>-</v>
      </c>
      <c r="EH72" s="78" t="str">
        <f>IF(EH71&gt;=Scoring!$B$50,Scoring!$A$50,IF(EH71&gt;=Scoring!$B$51,Scoring!$A$51,IF(EH71&gt;=Scoring!$B$52,Scoring!$A$52,IF(EH71&gt;=Scoring!$B$53,Scoring!$A$53,IF(EH71&gt;=Scoring!$B$54,Scoring!$A$54,"-")))))</f>
        <v>-</v>
      </c>
      <c r="EI72" s="78" t="str">
        <f>IF(EI71&gt;=Scoring!$B$50,Scoring!$A$50,IF(EI71&gt;=Scoring!$B$51,Scoring!$A$51,IF(EI71&gt;=Scoring!$B$52,Scoring!$A$52,IF(EI71&gt;=Scoring!$B$53,Scoring!$A$53,IF(EI71&gt;=Scoring!$B$54,Scoring!$A$54,"-")))))</f>
        <v>-</v>
      </c>
      <c r="EJ72" s="78" t="str">
        <f>IF(EJ71&gt;=Scoring!$B$50,Scoring!$A$50,IF(EJ71&gt;=Scoring!$B$51,Scoring!$A$51,IF(EJ71&gt;=Scoring!$B$52,Scoring!$A$52,IF(EJ71&gt;=Scoring!$B$53,Scoring!$A$53,IF(EJ71&gt;=Scoring!$B$54,Scoring!$A$54,"-")))))</f>
        <v>-</v>
      </c>
      <c r="EK72" s="78" t="str">
        <f>IF(EK71&gt;=Scoring!$B$50,Scoring!$A$50,IF(EK71&gt;=Scoring!$B$51,Scoring!$A$51,IF(EK71&gt;=Scoring!$B$52,Scoring!$A$52,IF(EK71&gt;=Scoring!$B$53,Scoring!$A$53,IF(EK71&gt;=Scoring!$B$54,Scoring!$A$54,"-")))))</f>
        <v>-</v>
      </c>
      <c r="EL72" s="78" t="str">
        <f>IF(EL71&gt;=Scoring!$B$50,Scoring!$A$50,IF(EL71&gt;=Scoring!$B$51,Scoring!$A$51,IF(EL71&gt;=Scoring!$B$52,Scoring!$A$52,IF(EL71&gt;=Scoring!$B$53,Scoring!$A$53,IF(EL71&gt;=Scoring!$B$54,Scoring!$A$54,"-")))))</f>
        <v>-</v>
      </c>
      <c r="EM72" s="78" t="str">
        <f>IF(EM71&gt;=Scoring!$B$50,Scoring!$A$50,IF(EM71&gt;=Scoring!$B$51,Scoring!$A$51,IF(EM71&gt;=Scoring!$B$52,Scoring!$A$52,IF(EM71&gt;=Scoring!$B$53,Scoring!$A$53,IF(EM71&gt;=Scoring!$B$54,Scoring!$A$54,"-")))))</f>
        <v>-</v>
      </c>
      <c r="EN72" s="78" t="str">
        <f>IF(EN71&gt;=Scoring!$B$50,Scoring!$A$50,IF(EN71&gt;=Scoring!$B$51,Scoring!$A$51,IF(EN71&gt;=Scoring!$B$52,Scoring!$A$52,IF(EN71&gt;=Scoring!$B$53,Scoring!$A$53,IF(EN71&gt;=Scoring!$B$54,Scoring!$A$54,"-")))))</f>
        <v>-</v>
      </c>
      <c r="EO72" s="78" t="str">
        <f>IF(EO71&gt;=Scoring!$B$50,Scoring!$A$50,IF(EO71&gt;=Scoring!$B$51,Scoring!$A$51,IF(EO71&gt;=Scoring!$B$52,Scoring!$A$52,IF(EO71&gt;=Scoring!$B$53,Scoring!$A$53,IF(EO71&gt;=Scoring!$B$54,Scoring!$A$54,"-")))))</f>
        <v>-</v>
      </c>
      <c r="EP72" s="60"/>
      <c r="EQ72" s="60"/>
      <c r="ER72" s="91"/>
      <c r="ES72" s="78" t="str">
        <f>IF(ES71&gt;=Scoring!$B$50,Scoring!$A$50,IF(ES71&gt;=Scoring!$B$51,Scoring!$A$51,IF(ES71&gt;=Scoring!$B$52,Scoring!$A$52,IF(ES71&gt;=Scoring!$B$53,Scoring!$A$53,IF(ES71&gt;=Scoring!$B$54,Scoring!$A$54,"-")))))</f>
        <v>-</v>
      </c>
      <c r="ET72" s="78" t="str">
        <f>IF(ET71&gt;=Scoring!$B$50,Scoring!$A$50,IF(ET71&gt;=Scoring!$B$51,Scoring!$A$51,IF(ET71&gt;=Scoring!$B$52,Scoring!$A$52,IF(ET71&gt;=Scoring!$B$53,Scoring!$A$53,IF(ET71&gt;=Scoring!$B$54,Scoring!$A$54,"-")))))</f>
        <v>-</v>
      </c>
      <c r="EU72" s="78" t="str">
        <f>IF(EU71&gt;=Scoring!$B$50,Scoring!$A$50,IF(EU71&gt;=Scoring!$B$51,Scoring!$A$51,IF(EU71&gt;=Scoring!$B$52,Scoring!$A$52,IF(EU71&gt;=Scoring!$B$53,Scoring!$A$53,IF(EU71&gt;=Scoring!$B$54,Scoring!$A$54,"-")))))</f>
        <v>-</v>
      </c>
      <c r="EV72" s="78" t="str">
        <f>IF(EV71&gt;=Scoring!$B$50,Scoring!$A$50,IF(EV71&gt;=Scoring!$B$51,Scoring!$A$51,IF(EV71&gt;=Scoring!$B$52,Scoring!$A$52,IF(EV71&gt;=Scoring!$B$53,Scoring!$A$53,IF(EV71&gt;=Scoring!$B$54,Scoring!$A$54,"-")))))</f>
        <v>-</v>
      </c>
      <c r="EW72" s="78" t="str">
        <f>IF(EW71&gt;=Scoring!$B$50,Scoring!$A$50,IF(EW71&gt;=Scoring!$B$51,Scoring!$A$51,IF(EW71&gt;=Scoring!$B$52,Scoring!$A$52,IF(EW71&gt;=Scoring!$B$53,Scoring!$A$53,IF(EW71&gt;=Scoring!$B$54,Scoring!$A$54,"-")))))</f>
        <v>-</v>
      </c>
      <c r="EX72" s="78" t="str">
        <f>IF(EX71&gt;=Scoring!$B$50,Scoring!$A$50,IF(EX71&gt;=Scoring!$B$51,Scoring!$A$51,IF(EX71&gt;=Scoring!$B$52,Scoring!$A$52,IF(EX71&gt;=Scoring!$B$53,Scoring!$A$53,IF(EX71&gt;=Scoring!$B$54,Scoring!$A$54,"-")))))</f>
        <v>-</v>
      </c>
      <c r="EY72" s="78" t="str">
        <f>IF(EY71&gt;=Scoring!$B$50,Scoring!$A$50,IF(EY71&gt;=Scoring!$B$51,Scoring!$A$51,IF(EY71&gt;=Scoring!$B$52,Scoring!$A$52,IF(EY71&gt;=Scoring!$B$53,Scoring!$A$53,IF(EY71&gt;=Scoring!$B$54,Scoring!$A$54,"-")))))</f>
        <v>-</v>
      </c>
      <c r="EZ72" s="78" t="str">
        <f>IF(EZ71&gt;=Scoring!$B$50,Scoring!$A$50,IF(EZ71&gt;=Scoring!$B$51,Scoring!$A$51,IF(EZ71&gt;=Scoring!$B$52,Scoring!$A$52,IF(EZ71&gt;=Scoring!$B$53,Scoring!$A$53,IF(EZ71&gt;=Scoring!$B$54,Scoring!$A$54,"-")))))</f>
        <v>-</v>
      </c>
      <c r="FA72" s="78" t="str">
        <f>IF(FA71&gt;=Scoring!$B$50,Scoring!$A$50,IF(FA71&gt;=Scoring!$B$51,Scoring!$A$51,IF(FA71&gt;=Scoring!$B$52,Scoring!$A$52,IF(FA71&gt;=Scoring!$B$53,Scoring!$A$53,IF(FA71&gt;=Scoring!$B$54,Scoring!$A$54,"-")))))</f>
        <v>-</v>
      </c>
      <c r="FB72" s="78" t="str">
        <f>IF(FB71&gt;=Scoring!$B$50,Scoring!$A$50,IF(FB71&gt;=Scoring!$B$51,Scoring!$A$51,IF(FB71&gt;=Scoring!$B$52,Scoring!$A$52,IF(FB71&gt;=Scoring!$B$53,Scoring!$A$53,IF(FB71&gt;=Scoring!$B$54,Scoring!$A$54,"-")))))</f>
        <v>-</v>
      </c>
      <c r="FC72" s="78" t="str">
        <f>IF(FC71&gt;=Scoring!$B$50,Scoring!$A$50,IF(FC71&gt;=Scoring!$B$51,Scoring!$A$51,IF(FC71&gt;=Scoring!$B$52,Scoring!$A$52,IF(FC71&gt;=Scoring!$B$53,Scoring!$A$53,IF(FC71&gt;=Scoring!$B$54,Scoring!$A$54,"-")))))</f>
        <v>-</v>
      </c>
      <c r="FD72" s="78" t="str">
        <f>IF(FD71&gt;=Scoring!$B$50,Scoring!$A$50,IF(FD71&gt;=Scoring!$B$51,Scoring!$A$51,IF(FD71&gt;=Scoring!$B$52,Scoring!$A$52,IF(FD71&gt;=Scoring!$B$53,Scoring!$A$53,IF(FD71&gt;=Scoring!$B$54,Scoring!$A$54,"-")))))</f>
        <v>-</v>
      </c>
      <c r="FE72" s="78" t="str">
        <f>IF(FE71&gt;=Scoring!$B$50,Scoring!$A$50,IF(FE71&gt;=Scoring!$B$51,Scoring!$A$51,IF(FE71&gt;=Scoring!$B$52,Scoring!$A$52,IF(FE71&gt;=Scoring!$B$53,Scoring!$A$53,IF(FE71&gt;=Scoring!$B$54,Scoring!$A$54,"-")))))</f>
        <v>-</v>
      </c>
      <c r="FF72" s="78" t="str">
        <f>IF(FF71&gt;=Scoring!$B$50,Scoring!$A$50,IF(FF71&gt;=Scoring!$B$51,Scoring!$A$51,IF(FF71&gt;=Scoring!$B$52,Scoring!$A$52,IF(FF71&gt;=Scoring!$B$53,Scoring!$A$53,IF(FF71&gt;=Scoring!$B$54,Scoring!$A$54,"-")))))</f>
        <v>-</v>
      </c>
      <c r="FG72" s="78" t="str">
        <f>IF(FG71&gt;=Scoring!$B$50,Scoring!$A$50,IF(FG71&gt;=Scoring!$B$51,Scoring!$A$51,IF(FG71&gt;=Scoring!$B$52,Scoring!$A$52,IF(FG71&gt;=Scoring!$B$53,Scoring!$A$53,IF(FG71&gt;=Scoring!$B$54,Scoring!$A$54,"-")))))</f>
        <v>-</v>
      </c>
      <c r="FH72" s="60"/>
      <c r="FI72" s="60"/>
      <c r="FJ72" s="91"/>
      <c r="FK72" s="78" t="str">
        <f>IF(FK71&gt;=Scoring!$B$50,Scoring!$A$50,IF(FK71&gt;=Scoring!$B$51,Scoring!$A$51,IF(FK71&gt;=Scoring!$B$52,Scoring!$A$52,IF(FK71&gt;=Scoring!$B$53,Scoring!$A$53,IF(FK71&gt;=Scoring!$B$54,Scoring!$A$54,"-")))))</f>
        <v>-</v>
      </c>
      <c r="FL72" s="78" t="str">
        <f>IF(FL71&gt;=Scoring!$B$50,Scoring!$A$50,IF(FL71&gt;=Scoring!$B$51,Scoring!$A$51,IF(FL71&gt;=Scoring!$B$52,Scoring!$A$52,IF(FL71&gt;=Scoring!$B$53,Scoring!$A$53,IF(FL71&gt;=Scoring!$B$54,Scoring!$A$54,"-")))))</f>
        <v>-</v>
      </c>
      <c r="FM72" s="78" t="str">
        <f>IF(FM71&gt;=Scoring!$B$50,Scoring!$A$50,IF(FM71&gt;=Scoring!$B$51,Scoring!$A$51,IF(FM71&gt;=Scoring!$B$52,Scoring!$A$52,IF(FM71&gt;=Scoring!$B$53,Scoring!$A$53,IF(FM71&gt;=Scoring!$B$54,Scoring!$A$54,"-")))))</f>
        <v>-</v>
      </c>
      <c r="FN72" s="78" t="str">
        <f>IF(FN71&gt;=Scoring!$B$50,Scoring!$A$50,IF(FN71&gt;=Scoring!$B$51,Scoring!$A$51,IF(FN71&gt;=Scoring!$B$52,Scoring!$A$52,IF(FN71&gt;=Scoring!$B$53,Scoring!$A$53,IF(FN71&gt;=Scoring!$B$54,Scoring!$A$54,"-")))))</f>
        <v>-</v>
      </c>
      <c r="FO72" s="78" t="str">
        <f>IF(FO71&gt;=Scoring!$B$50,Scoring!$A$50,IF(FO71&gt;=Scoring!$B$51,Scoring!$A$51,IF(FO71&gt;=Scoring!$B$52,Scoring!$A$52,IF(FO71&gt;=Scoring!$B$53,Scoring!$A$53,IF(FO71&gt;=Scoring!$B$54,Scoring!$A$54,"-")))))</f>
        <v>-</v>
      </c>
      <c r="FP72" s="78" t="str">
        <f>IF(FP71&gt;=Scoring!$B$50,Scoring!$A$50,IF(FP71&gt;=Scoring!$B$51,Scoring!$A$51,IF(FP71&gt;=Scoring!$B$52,Scoring!$A$52,IF(FP71&gt;=Scoring!$B$53,Scoring!$A$53,IF(FP71&gt;=Scoring!$B$54,Scoring!$A$54,"-")))))</f>
        <v>-</v>
      </c>
      <c r="FQ72" s="78" t="str">
        <f>IF(FQ71&gt;=Scoring!$B$50,Scoring!$A$50,IF(FQ71&gt;=Scoring!$B$51,Scoring!$A$51,IF(FQ71&gt;=Scoring!$B$52,Scoring!$A$52,IF(FQ71&gt;=Scoring!$B$53,Scoring!$A$53,IF(FQ71&gt;=Scoring!$B$54,Scoring!$A$54,"-")))))</f>
        <v>-</v>
      </c>
      <c r="FR72" s="78" t="str">
        <f>IF(FR71&gt;=Scoring!$B$50,Scoring!$A$50,IF(FR71&gt;=Scoring!$B$51,Scoring!$A$51,IF(FR71&gt;=Scoring!$B$52,Scoring!$A$52,IF(FR71&gt;=Scoring!$B$53,Scoring!$A$53,IF(FR71&gt;=Scoring!$B$54,Scoring!$A$54,"-")))))</f>
        <v>-</v>
      </c>
      <c r="FS72" s="78" t="str">
        <f>IF(FS71&gt;=Scoring!$B$50,Scoring!$A$50,IF(FS71&gt;=Scoring!$B$51,Scoring!$A$51,IF(FS71&gt;=Scoring!$B$52,Scoring!$A$52,IF(FS71&gt;=Scoring!$B$53,Scoring!$A$53,IF(FS71&gt;=Scoring!$B$54,Scoring!$A$54,"-")))))</f>
        <v>-</v>
      </c>
      <c r="FT72" s="78" t="str">
        <f>IF(FT71&gt;=Scoring!$B$50,Scoring!$A$50,IF(FT71&gt;=Scoring!$B$51,Scoring!$A$51,IF(FT71&gt;=Scoring!$B$52,Scoring!$A$52,IF(FT71&gt;=Scoring!$B$53,Scoring!$A$53,IF(FT71&gt;=Scoring!$B$54,Scoring!$A$54,"-")))))</f>
        <v>-</v>
      </c>
      <c r="FU72" s="78" t="str">
        <f>IF(FU71&gt;=Scoring!$B$50,Scoring!$A$50,IF(FU71&gt;=Scoring!$B$51,Scoring!$A$51,IF(FU71&gt;=Scoring!$B$52,Scoring!$A$52,IF(FU71&gt;=Scoring!$B$53,Scoring!$A$53,IF(FU71&gt;=Scoring!$B$54,Scoring!$A$54,"-")))))</f>
        <v>-</v>
      </c>
      <c r="FV72" s="78" t="str">
        <f>IF(FV71&gt;=Scoring!$B$50,Scoring!$A$50,IF(FV71&gt;=Scoring!$B$51,Scoring!$A$51,IF(FV71&gt;=Scoring!$B$52,Scoring!$A$52,IF(FV71&gt;=Scoring!$B$53,Scoring!$A$53,IF(FV71&gt;=Scoring!$B$54,Scoring!$A$54,"-")))))</f>
        <v>-</v>
      </c>
      <c r="FW72" s="78" t="str">
        <f>IF(FW71&gt;=Scoring!$B$50,Scoring!$A$50,IF(FW71&gt;=Scoring!$B$51,Scoring!$A$51,IF(FW71&gt;=Scoring!$B$52,Scoring!$A$52,IF(FW71&gt;=Scoring!$B$53,Scoring!$A$53,IF(FW71&gt;=Scoring!$B$54,Scoring!$A$54,"-")))))</f>
        <v>-</v>
      </c>
      <c r="FX72" s="78" t="str">
        <f>IF(FX71&gt;=Scoring!$B$50,Scoring!$A$50,IF(FX71&gt;=Scoring!$B$51,Scoring!$A$51,IF(FX71&gt;=Scoring!$B$52,Scoring!$A$52,IF(FX71&gt;=Scoring!$B$53,Scoring!$A$53,IF(FX71&gt;=Scoring!$B$54,Scoring!$A$54,"-")))))</f>
        <v>-</v>
      </c>
      <c r="FY72" s="78" t="str">
        <f>IF(FY71&gt;=Scoring!$B$50,Scoring!$A$50,IF(FY71&gt;=Scoring!$B$51,Scoring!$A$51,IF(FY71&gt;=Scoring!$B$52,Scoring!$A$52,IF(FY71&gt;=Scoring!$B$53,Scoring!$A$53,IF(FY71&gt;=Scoring!$B$54,Scoring!$A$54,"-")))))</f>
        <v>-</v>
      </c>
      <c r="FZ72" s="60"/>
      <c r="GA72" s="60"/>
      <c r="GB72" s="91"/>
      <c r="GC72" s="78" t="str">
        <f>IF(GC71&gt;=Scoring!$B$50,Scoring!$A$50,IF(GC71&gt;=Scoring!$B$51,Scoring!$A$51,IF(GC71&gt;=Scoring!$B$52,Scoring!$A$52,IF(GC71&gt;=Scoring!$B$53,Scoring!$A$53,IF(GC71&gt;=Scoring!$B$54,Scoring!$A$54,"-")))))</f>
        <v>-</v>
      </c>
      <c r="GD72" s="78" t="str">
        <f>IF(GD71&gt;=Scoring!$B$50,Scoring!$A$50,IF(GD71&gt;=Scoring!$B$51,Scoring!$A$51,IF(GD71&gt;=Scoring!$B$52,Scoring!$A$52,IF(GD71&gt;=Scoring!$B$53,Scoring!$A$53,IF(GD71&gt;=Scoring!$B$54,Scoring!$A$54,"-")))))</f>
        <v>-</v>
      </c>
      <c r="GE72" s="78" t="str">
        <f>IF(GE71&gt;=Scoring!$B$50,Scoring!$A$50,IF(GE71&gt;=Scoring!$B$51,Scoring!$A$51,IF(GE71&gt;=Scoring!$B$52,Scoring!$A$52,IF(GE71&gt;=Scoring!$B$53,Scoring!$A$53,IF(GE71&gt;=Scoring!$B$54,Scoring!$A$54,"-")))))</f>
        <v>-</v>
      </c>
      <c r="GF72" s="78" t="str">
        <f>IF(GF71&gt;=Scoring!$B$50,Scoring!$A$50,IF(GF71&gt;=Scoring!$B$51,Scoring!$A$51,IF(GF71&gt;=Scoring!$B$52,Scoring!$A$52,IF(GF71&gt;=Scoring!$B$53,Scoring!$A$53,IF(GF71&gt;=Scoring!$B$54,Scoring!$A$54,"-")))))</f>
        <v>-</v>
      </c>
      <c r="GG72" s="78" t="str">
        <f>IF(GG71&gt;=Scoring!$B$50,Scoring!$A$50,IF(GG71&gt;=Scoring!$B$51,Scoring!$A$51,IF(GG71&gt;=Scoring!$B$52,Scoring!$A$52,IF(GG71&gt;=Scoring!$B$53,Scoring!$A$53,IF(GG71&gt;=Scoring!$B$54,Scoring!$A$54,"-")))))</f>
        <v>-</v>
      </c>
      <c r="GH72" s="78" t="str">
        <f>IF(GH71&gt;=Scoring!$B$50,Scoring!$A$50,IF(GH71&gt;=Scoring!$B$51,Scoring!$A$51,IF(GH71&gt;=Scoring!$B$52,Scoring!$A$52,IF(GH71&gt;=Scoring!$B$53,Scoring!$A$53,IF(GH71&gt;=Scoring!$B$54,Scoring!$A$54,"-")))))</f>
        <v>-</v>
      </c>
      <c r="GI72" s="78" t="str">
        <f>IF(GI71&gt;=Scoring!$B$50,Scoring!$A$50,IF(GI71&gt;=Scoring!$B$51,Scoring!$A$51,IF(GI71&gt;=Scoring!$B$52,Scoring!$A$52,IF(GI71&gt;=Scoring!$B$53,Scoring!$A$53,IF(GI71&gt;=Scoring!$B$54,Scoring!$A$54,"-")))))</f>
        <v>-</v>
      </c>
      <c r="GJ72" s="78" t="str">
        <f>IF(GJ71&gt;=Scoring!$B$50,Scoring!$A$50,IF(GJ71&gt;=Scoring!$B$51,Scoring!$A$51,IF(GJ71&gt;=Scoring!$B$52,Scoring!$A$52,IF(GJ71&gt;=Scoring!$B$53,Scoring!$A$53,IF(GJ71&gt;=Scoring!$B$54,Scoring!$A$54,"-")))))</f>
        <v>-</v>
      </c>
      <c r="GK72" s="78" t="str">
        <f>IF(GK71&gt;=Scoring!$B$50,Scoring!$A$50,IF(GK71&gt;=Scoring!$B$51,Scoring!$A$51,IF(GK71&gt;=Scoring!$B$52,Scoring!$A$52,IF(GK71&gt;=Scoring!$B$53,Scoring!$A$53,IF(GK71&gt;=Scoring!$B$54,Scoring!$A$54,"-")))))</f>
        <v>-</v>
      </c>
      <c r="GL72" s="78" t="str">
        <f>IF(GL71&gt;=Scoring!$B$50,Scoring!$A$50,IF(GL71&gt;=Scoring!$B$51,Scoring!$A$51,IF(GL71&gt;=Scoring!$B$52,Scoring!$A$52,IF(GL71&gt;=Scoring!$B$53,Scoring!$A$53,IF(GL71&gt;=Scoring!$B$54,Scoring!$A$54,"-")))))</f>
        <v>-</v>
      </c>
      <c r="GM72" s="78" t="str">
        <f>IF(GM71&gt;=Scoring!$B$50,Scoring!$A$50,IF(GM71&gt;=Scoring!$B$51,Scoring!$A$51,IF(GM71&gt;=Scoring!$B$52,Scoring!$A$52,IF(GM71&gt;=Scoring!$B$53,Scoring!$A$53,IF(GM71&gt;=Scoring!$B$54,Scoring!$A$54,"-")))))</f>
        <v>-</v>
      </c>
      <c r="GN72" s="78" t="str">
        <f>IF(GN71&gt;=Scoring!$B$50,Scoring!$A$50,IF(GN71&gt;=Scoring!$B$51,Scoring!$A$51,IF(GN71&gt;=Scoring!$B$52,Scoring!$A$52,IF(GN71&gt;=Scoring!$B$53,Scoring!$A$53,IF(GN71&gt;=Scoring!$B$54,Scoring!$A$54,"-")))))</f>
        <v>-</v>
      </c>
      <c r="GO72" s="78" t="str">
        <f>IF(GO71&gt;=Scoring!$B$50,Scoring!$A$50,IF(GO71&gt;=Scoring!$B$51,Scoring!$A$51,IF(GO71&gt;=Scoring!$B$52,Scoring!$A$52,IF(GO71&gt;=Scoring!$B$53,Scoring!$A$53,IF(GO71&gt;=Scoring!$B$54,Scoring!$A$54,"-")))))</f>
        <v>-</v>
      </c>
      <c r="GP72" s="78" t="str">
        <f>IF(GP71&gt;=Scoring!$B$50,Scoring!$A$50,IF(GP71&gt;=Scoring!$B$51,Scoring!$A$51,IF(GP71&gt;=Scoring!$B$52,Scoring!$A$52,IF(GP71&gt;=Scoring!$B$53,Scoring!$A$53,IF(GP71&gt;=Scoring!$B$54,Scoring!$A$54,"-")))))</f>
        <v>-</v>
      </c>
      <c r="GQ72" s="78" t="str">
        <f>IF(GQ71&gt;=Scoring!$B$50,Scoring!$A$50,IF(GQ71&gt;=Scoring!$B$51,Scoring!$A$51,IF(GQ71&gt;=Scoring!$B$52,Scoring!$A$52,IF(GQ71&gt;=Scoring!$B$53,Scoring!$A$53,IF(GQ71&gt;=Scoring!$B$54,Scoring!$A$54,"-")))))</f>
        <v>-</v>
      </c>
      <c r="GR72" s="60"/>
      <c r="GS72" s="60"/>
      <c r="GT72" s="91"/>
      <c r="GU72" s="78" t="str">
        <f>IF(GU71&gt;=Scoring!$B$50,Scoring!$A$50,IF(GU71&gt;=Scoring!$B$51,Scoring!$A$51,IF(GU71&gt;=Scoring!$B$52,Scoring!$A$52,IF(GU71&gt;=Scoring!$B$53,Scoring!$A$53,IF(GU71&gt;=Scoring!$B$54,Scoring!$A$54,"-")))))</f>
        <v>-</v>
      </c>
      <c r="GV72" s="78" t="str">
        <f>IF(GV71&gt;=Scoring!$B$50,Scoring!$A$50,IF(GV71&gt;=Scoring!$B$51,Scoring!$A$51,IF(GV71&gt;=Scoring!$B$52,Scoring!$A$52,IF(GV71&gt;=Scoring!$B$53,Scoring!$A$53,IF(GV71&gt;=Scoring!$B$54,Scoring!$A$54,"-")))))</f>
        <v>-</v>
      </c>
      <c r="GW72" s="78" t="str">
        <f>IF(GW71&gt;=Scoring!$B$50,Scoring!$A$50,IF(GW71&gt;=Scoring!$B$51,Scoring!$A$51,IF(GW71&gt;=Scoring!$B$52,Scoring!$A$52,IF(GW71&gt;=Scoring!$B$53,Scoring!$A$53,IF(GW71&gt;=Scoring!$B$54,Scoring!$A$54,"-")))))</f>
        <v>-</v>
      </c>
      <c r="GX72" s="78" t="str">
        <f>IF(GX71&gt;=Scoring!$B$50,Scoring!$A$50,IF(GX71&gt;=Scoring!$B$51,Scoring!$A$51,IF(GX71&gt;=Scoring!$B$52,Scoring!$A$52,IF(GX71&gt;=Scoring!$B$53,Scoring!$A$53,IF(GX71&gt;=Scoring!$B$54,Scoring!$A$54,"-")))))</f>
        <v>-</v>
      </c>
      <c r="GY72" s="78" t="str">
        <f>IF(GY71&gt;=Scoring!$B$50,Scoring!$A$50,IF(GY71&gt;=Scoring!$B$51,Scoring!$A$51,IF(GY71&gt;=Scoring!$B$52,Scoring!$A$52,IF(GY71&gt;=Scoring!$B$53,Scoring!$A$53,IF(GY71&gt;=Scoring!$B$54,Scoring!$A$54,"-")))))</f>
        <v>-</v>
      </c>
      <c r="GZ72" s="78" t="str">
        <f>IF(GZ71&gt;=Scoring!$B$50,Scoring!$A$50,IF(GZ71&gt;=Scoring!$B$51,Scoring!$A$51,IF(GZ71&gt;=Scoring!$B$52,Scoring!$A$52,IF(GZ71&gt;=Scoring!$B$53,Scoring!$A$53,IF(GZ71&gt;=Scoring!$B$54,Scoring!$A$54,"-")))))</f>
        <v>-</v>
      </c>
      <c r="HA72" s="78" t="str">
        <f>IF(HA71&gt;=Scoring!$B$50,Scoring!$A$50,IF(HA71&gt;=Scoring!$B$51,Scoring!$A$51,IF(HA71&gt;=Scoring!$B$52,Scoring!$A$52,IF(HA71&gt;=Scoring!$B$53,Scoring!$A$53,IF(HA71&gt;=Scoring!$B$54,Scoring!$A$54,"-")))))</f>
        <v>-</v>
      </c>
      <c r="HB72" s="78" t="str">
        <f>IF(HB71&gt;=Scoring!$B$50,Scoring!$A$50,IF(HB71&gt;=Scoring!$B$51,Scoring!$A$51,IF(HB71&gt;=Scoring!$B$52,Scoring!$A$52,IF(HB71&gt;=Scoring!$B$53,Scoring!$A$53,IF(HB71&gt;=Scoring!$B$54,Scoring!$A$54,"-")))))</f>
        <v>-</v>
      </c>
      <c r="HC72" s="78" t="str">
        <f>IF(HC71&gt;=Scoring!$B$50,Scoring!$A$50,IF(HC71&gt;=Scoring!$B$51,Scoring!$A$51,IF(HC71&gt;=Scoring!$B$52,Scoring!$A$52,IF(HC71&gt;=Scoring!$B$53,Scoring!$A$53,IF(HC71&gt;=Scoring!$B$54,Scoring!$A$54,"-")))))</f>
        <v>-</v>
      </c>
      <c r="HD72" s="78" t="str">
        <f>IF(HD71&gt;=Scoring!$B$50,Scoring!$A$50,IF(HD71&gt;=Scoring!$B$51,Scoring!$A$51,IF(HD71&gt;=Scoring!$B$52,Scoring!$A$52,IF(HD71&gt;=Scoring!$B$53,Scoring!$A$53,IF(HD71&gt;=Scoring!$B$54,Scoring!$A$54,"-")))))</f>
        <v>-</v>
      </c>
      <c r="HE72" s="78" t="str">
        <f>IF(HE71&gt;=Scoring!$B$50,Scoring!$A$50,IF(HE71&gt;=Scoring!$B$51,Scoring!$A$51,IF(HE71&gt;=Scoring!$B$52,Scoring!$A$52,IF(HE71&gt;=Scoring!$B$53,Scoring!$A$53,IF(HE71&gt;=Scoring!$B$54,Scoring!$A$54,"-")))))</f>
        <v>-</v>
      </c>
      <c r="HF72" s="78" t="str">
        <f>IF(HF71&gt;=Scoring!$B$50,Scoring!$A$50,IF(HF71&gt;=Scoring!$B$51,Scoring!$A$51,IF(HF71&gt;=Scoring!$B$52,Scoring!$A$52,IF(HF71&gt;=Scoring!$B$53,Scoring!$A$53,IF(HF71&gt;=Scoring!$B$54,Scoring!$A$54,"-")))))</f>
        <v>-</v>
      </c>
      <c r="HG72" s="78" t="str">
        <f>IF(HG71&gt;=Scoring!$B$50,Scoring!$A$50,IF(HG71&gt;=Scoring!$B$51,Scoring!$A$51,IF(HG71&gt;=Scoring!$B$52,Scoring!$A$52,IF(HG71&gt;=Scoring!$B$53,Scoring!$A$53,IF(HG71&gt;=Scoring!$B$54,Scoring!$A$54,"-")))))</f>
        <v>-</v>
      </c>
      <c r="HH72" s="78" t="str">
        <f>IF(HH71&gt;=Scoring!$B$50,Scoring!$A$50,IF(HH71&gt;=Scoring!$B$51,Scoring!$A$51,IF(HH71&gt;=Scoring!$B$52,Scoring!$A$52,IF(HH71&gt;=Scoring!$B$53,Scoring!$A$53,IF(HH71&gt;=Scoring!$B$54,Scoring!$A$54,"-")))))</f>
        <v>-</v>
      </c>
      <c r="HI72" s="78" t="str">
        <f>IF(HI71&gt;=Scoring!$B$50,Scoring!$A$50,IF(HI71&gt;=Scoring!$B$51,Scoring!$A$51,IF(HI71&gt;=Scoring!$B$52,Scoring!$A$52,IF(HI71&gt;=Scoring!$B$53,Scoring!$A$53,IF(HI71&gt;=Scoring!$B$54,Scoring!$A$54,"-")))))</f>
        <v>-</v>
      </c>
      <c r="HJ72" s="60"/>
      <c r="HK72" s="60"/>
      <c r="HL72" s="91"/>
      <c r="KS72" s="156"/>
    </row>
  </sheetData>
  <sheetProtection sheet="1" objects="1" scenarios="1" selectLockedCells="1"/>
  <mergeCells count="26">
    <mergeCell ref="JM1:JQ1"/>
    <mergeCell ref="JR1:JV1"/>
    <mergeCell ref="JW1:KA1"/>
    <mergeCell ref="KB1:KF1"/>
    <mergeCell ref="KG1:KK1"/>
    <mergeCell ref="IN1:IR1"/>
    <mergeCell ref="IS1:IW1"/>
    <mergeCell ref="IX1:JB1"/>
    <mergeCell ref="JC1:JG1"/>
    <mergeCell ref="JH1:JL1"/>
    <mergeCell ref="IA1:IE1"/>
    <mergeCell ref="II1:IM1"/>
    <mergeCell ref="FH1:FJ1"/>
    <mergeCell ref="FZ1:GB1"/>
    <mergeCell ref="GR1:GT1"/>
    <mergeCell ref="BV1:BX1"/>
    <mergeCell ref="CN1:CP1"/>
    <mergeCell ref="DF1:DH1"/>
    <mergeCell ref="DX1:DZ1"/>
    <mergeCell ref="EP1:ER1"/>
    <mergeCell ref="A1:A2"/>
    <mergeCell ref="B1:D1"/>
    <mergeCell ref="T1:V1"/>
    <mergeCell ref="AL1:AN1"/>
    <mergeCell ref="BD1:BF1"/>
    <mergeCell ref="E1:J1"/>
  </mergeCells>
  <dataValidations count="2">
    <dataValidation type="list" allowBlank="1" showInputMessage="1" showErrorMessage="1" sqref="B3:C10 T3:U10 AL3:AM10 BD3:BE10 BV3:BW10 CN3:CO10 DF3:DG10 DX3:DY10 EP3:EQ10 FH3:FI10 FZ3:GA10 GR3:GS10">
      <formula1>Rating</formula1>
    </dataValidation>
    <dataValidation type="list" allowBlank="1" showInputMessage="1" showErrorMessage="1" sqref="W3:AK10 E3:S10 AO3:BC10 BG3:BU10 BY3:CM10 CQ3:DE10 DI3:DW10 EA3:EO10 ES3:FG10 FK3:FY10 GC3:GQ10 GU3:HI10">
      <formula1>Rank</formula1>
    </dataValidation>
  </dataValidations>
  <pageMargins left="0.7" right="0.7" top="0.75" bottom="0.75" header="0.3" footer="0.3"/>
  <pageSetup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214" id="{8BC937B7-2955-4F9A-BE11-6D41A5578DFD}">
            <xm:f>B12=Scoring!$A$4</xm:f>
            <x14:dxf>
              <fill>
                <patternFill>
                  <bgColor rgb="FF006600"/>
                </patternFill>
              </fill>
            </x14:dxf>
          </x14:cfRule>
          <x14:cfRule type="expression" priority="215" id="{1D77A188-357A-4AB9-BF70-516E6369A132}">
            <xm:f>B12=Scoring!$A$5</xm:f>
            <x14:dxf>
              <fill>
                <patternFill>
                  <bgColor rgb="FF00CC00"/>
                </patternFill>
              </fill>
            </x14:dxf>
          </x14:cfRule>
          <x14:cfRule type="expression" priority="216" id="{3927CE9C-710B-452C-850E-0A1B782DFEEC}">
            <xm:f>B12=Scoring!$A$6</xm:f>
            <x14:dxf>
              <fill>
                <patternFill>
                  <bgColor rgb="FF99FF66"/>
                </patternFill>
              </fill>
            </x14:dxf>
          </x14:cfRule>
          <x14:cfRule type="expression" priority="217" id="{DCF42F32-4B07-4DBC-B89B-673B749B71BC}">
            <xm:f>B12=Scoring!$A$7</xm:f>
            <x14:dxf>
              <fill>
                <patternFill>
                  <bgColor rgb="FFFFFF00"/>
                </patternFill>
              </fill>
            </x14:dxf>
          </x14:cfRule>
          <x14:cfRule type="expression" priority="218" id="{BB59D7BE-BEFD-4C96-AC5D-E02839DA3635}">
            <xm:f>B12=Scoring!$A$8</xm:f>
            <x14:dxf>
              <fill>
                <patternFill>
                  <bgColor rgb="FFFF9933"/>
                </patternFill>
              </fill>
            </x14:dxf>
          </x14:cfRule>
          <x14:cfRule type="expression" priority="219" id="{53CFF80F-CBC4-4449-9D43-0A94AE205D8B}">
            <xm:f>B12=Scoring!$A$9</xm:f>
            <x14:dxf>
              <fill>
                <patternFill>
                  <bgColor rgb="FFFF0000"/>
                </patternFill>
              </fill>
            </x14:dxf>
          </x14:cfRule>
          <xm:sqref>B12:C12</xm:sqref>
        </x14:conditionalFormatting>
        <x14:conditionalFormatting xmlns:xm="http://schemas.microsoft.com/office/excel/2006/main">
          <x14:cfRule type="expression" priority="182" id="{FA41BA6F-4E34-4882-B685-37762906545C}">
            <xm:f>T12=Scoring!$A$4</xm:f>
            <x14:dxf>
              <fill>
                <patternFill>
                  <bgColor rgb="FF006600"/>
                </patternFill>
              </fill>
            </x14:dxf>
          </x14:cfRule>
          <x14:cfRule type="expression" priority="183" id="{27C746A3-0A67-46AB-891B-45DE6DD8FC63}">
            <xm:f>T12=Scoring!$A$5</xm:f>
            <x14:dxf>
              <fill>
                <patternFill>
                  <bgColor rgb="FF00CC00"/>
                </patternFill>
              </fill>
            </x14:dxf>
          </x14:cfRule>
          <x14:cfRule type="expression" priority="184" id="{27400897-99FA-49E7-A0B1-80088446E56D}">
            <xm:f>T12=Scoring!$A$6</xm:f>
            <x14:dxf>
              <fill>
                <patternFill>
                  <bgColor rgb="FF99FF66"/>
                </patternFill>
              </fill>
            </x14:dxf>
          </x14:cfRule>
          <x14:cfRule type="expression" priority="185" id="{03C9D642-98BA-44DE-98E8-1C515D0EEDD6}">
            <xm:f>T12=Scoring!$A$7</xm:f>
            <x14:dxf>
              <fill>
                <patternFill>
                  <bgColor rgb="FFFFFF00"/>
                </patternFill>
              </fill>
            </x14:dxf>
          </x14:cfRule>
          <x14:cfRule type="expression" priority="186" id="{9A2B0A68-EE2F-426C-9612-67AC5F630BE0}">
            <xm:f>T12=Scoring!$A$8</xm:f>
            <x14:dxf>
              <fill>
                <patternFill>
                  <bgColor rgb="FFFF9933"/>
                </patternFill>
              </fill>
            </x14:dxf>
          </x14:cfRule>
          <x14:cfRule type="expression" priority="187" id="{BFD55B5B-7CE3-4899-8BA4-A5D0C0A4802C}">
            <xm:f>T12=Scoring!$A$9</xm:f>
            <x14:dxf>
              <fill>
                <patternFill>
                  <bgColor rgb="FFFF0000"/>
                </patternFill>
              </fill>
            </x14:dxf>
          </x14:cfRule>
          <xm:sqref>T12:U12</xm:sqref>
        </x14:conditionalFormatting>
        <x14:conditionalFormatting xmlns:xm="http://schemas.microsoft.com/office/excel/2006/main">
          <x14:cfRule type="expression" priority="1" id="{C2442466-38CC-4CED-A6F1-DE850683A938}">
            <xm:f>E13=Scoring!$A$54</xm:f>
            <x14:dxf>
              <fill>
                <patternFill>
                  <bgColor rgb="FF008000"/>
                </patternFill>
              </fill>
            </x14:dxf>
          </x14:cfRule>
          <x14:cfRule type="expression" priority="236" id="{D1AE6DB9-C9A4-46EA-807E-7F7F4670DEC8}">
            <xm:f>E13=Scoring!$A$53</xm:f>
            <x14:dxf>
              <fill>
                <patternFill>
                  <bgColor rgb="FF00FF00"/>
                </patternFill>
              </fill>
            </x14:dxf>
          </x14:cfRule>
          <x14:cfRule type="expression" priority="237" id="{BC41A933-5D45-4597-A647-27F077063154}">
            <xm:f>E13=Scoring!$A$52</xm:f>
            <x14:dxf>
              <fill>
                <patternFill>
                  <bgColor rgb="FFFFFF00"/>
                </patternFill>
              </fill>
            </x14:dxf>
          </x14:cfRule>
          <x14:cfRule type="expression" priority="238" id="{837AAB45-C9F7-450A-9C28-5B40B67D6251}">
            <xm:f>E13=Scoring!$A$51</xm:f>
            <x14:dxf>
              <fill>
                <patternFill>
                  <bgColor rgb="FFFF6600"/>
                </patternFill>
              </fill>
            </x14:dxf>
          </x14:cfRule>
          <x14:cfRule type="expression" priority="239" id="{D0EEC997-1CD0-47A3-8AB4-BBF69FC4ED44}">
            <xm:f>E13=Scoring!$A$50</xm:f>
            <x14:dxf>
              <fill>
                <patternFill>
                  <bgColor rgb="FFFF0000"/>
                </patternFill>
              </fill>
            </x14:dxf>
          </x14:cfRule>
          <xm:sqref>E13:S13 W13:AK13 AO13:BC13 BG13:BU13 BY13:CM13 CQ13:DE13 DI13:DW13 EA13:EO13 ES13:FG13 FK13:FY13 GC13:GQ13 GU13:HI13</xm:sqref>
        </x14:conditionalFormatting>
        <x14:conditionalFormatting xmlns:xm="http://schemas.microsoft.com/office/excel/2006/main">
          <x14:cfRule type="expression" priority="160" id="{6A6BEC64-C125-4887-9730-52C23AADDC4B}">
            <xm:f>AL12=Scoring!$A$4</xm:f>
            <x14:dxf>
              <fill>
                <patternFill>
                  <bgColor rgb="FF006600"/>
                </patternFill>
              </fill>
            </x14:dxf>
          </x14:cfRule>
          <x14:cfRule type="expression" priority="161" id="{5A564439-AD23-4061-8B74-C6FF54C319BB}">
            <xm:f>AL12=Scoring!$A$5</xm:f>
            <x14:dxf>
              <fill>
                <patternFill>
                  <bgColor rgb="FF00CC00"/>
                </patternFill>
              </fill>
            </x14:dxf>
          </x14:cfRule>
          <x14:cfRule type="expression" priority="162" id="{8DEE759A-C367-420F-B4FD-E0D4FE16CECB}">
            <xm:f>AL12=Scoring!$A$6</xm:f>
            <x14:dxf>
              <fill>
                <patternFill>
                  <bgColor rgb="FF99FF66"/>
                </patternFill>
              </fill>
            </x14:dxf>
          </x14:cfRule>
          <x14:cfRule type="expression" priority="163" id="{C4815D11-EE09-47FB-85A2-931DF85C5323}">
            <xm:f>AL12=Scoring!$A$7</xm:f>
            <x14:dxf>
              <fill>
                <patternFill>
                  <bgColor rgb="FFFFFF00"/>
                </patternFill>
              </fill>
            </x14:dxf>
          </x14:cfRule>
          <x14:cfRule type="expression" priority="164" id="{E38899AD-A57F-4BCE-8A72-00112B5FA8C4}">
            <xm:f>AL12=Scoring!$A$8</xm:f>
            <x14:dxf>
              <fill>
                <patternFill>
                  <bgColor rgb="FFFF9933"/>
                </patternFill>
              </fill>
            </x14:dxf>
          </x14:cfRule>
          <x14:cfRule type="expression" priority="165" id="{A8CDF6A3-3DBD-4B33-996A-C8A16DD9FBF1}">
            <xm:f>AL12=Scoring!$A$9</xm:f>
            <x14:dxf>
              <fill>
                <patternFill>
                  <bgColor rgb="FFFF0000"/>
                </patternFill>
              </fill>
            </x14:dxf>
          </x14:cfRule>
          <xm:sqref>AL12:AM12</xm:sqref>
        </x14:conditionalFormatting>
        <x14:conditionalFormatting xmlns:xm="http://schemas.microsoft.com/office/excel/2006/main">
          <x14:cfRule type="expression" priority="150" id="{98B2C2B7-D55A-4DC2-B5C8-E5EAC4C2981E}">
            <xm:f>BD12=Scoring!$A$4</xm:f>
            <x14:dxf>
              <fill>
                <patternFill>
                  <bgColor rgb="FF006600"/>
                </patternFill>
              </fill>
            </x14:dxf>
          </x14:cfRule>
          <x14:cfRule type="expression" priority="151" id="{B7CA2EBF-EE55-46BB-8431-5055A5F846DC}">
            <xm:f>BD12=Scoring!$A$5</xm:f>
            <x14:dxf>
              <fill>
                <patternFill>
                  <bgColor rgb="FF00CC00"/>
                </patternFill>
              </fill>
            </x14:dxf>
          </x14:cfRule>
          <x14:cfRule type="expression" priority="152" id="{6828C15D-8250-48BB-950B-44EBCAA4700E}">
            <xm:f>BD12=Scoring!$A$6</xm:f>
            <x14:dxf>
              <fill>
                <patternFill>
                  <bgColor rgb="FF99FF66"/>
                </patternFill>
              </fill>
            </x14:dxf>
          </x14:cfRule>
          <x14:cfRule type="expression" priority="153" id="{C258AABD-DF86-487B-80C3-E28460BC5AB6}">
            <xm:f>BD12=Scoring!$A$7</xm:f>
            <x14:dxf>
              <fill>
                <patternFill>
                  <bgColor rgb="FFFFFF00"/>
                </patternFill>
              </fill>
            </x14:dxf>
          </x14:cfRule>
          <x14:cfRule type="expression" priority="154" id="{A03FF72F-AE6F-46E7-9AC9-EB7D6FA9EA9B}">
            <xm:f>BD12=Scoring!$A$8</xm:f>
            <x14:dxf>
              <fill>
                <patternFill>
                  <bgColor rgb="FFFF9933"/>
                </patternFill>
              </fill>
            </x14:dxf>
          </x14:cfRule>
          <x14:cfRule type="expression" priority="155" id="{03F5AA81-01B2-4BAA-BBC9-52526C4DD6E3}">
            <xm:f>BD12=Scoring!$A$9</xm:f>
            <x14:dxf>
              <fill>
                <patternFill>
                  <bgColor rgb="FFFF0000"/>
                </patternFill>
              </fill>
            </x14:dxf>
          </x14:cfRule>
          <xm:sqref>BD12:BE12</xm:sqref>
        </x14:conditionalFormatting>
        <x14:conditionalFormatting xmlns:xm="http://schemas.microsoft.com/office/excel/2006/main">
          <x14:cfRule type="expression" priority="140" id="{8B350513-D525-4D23-AF9A-3C25DB287D4B}">
            <xm:f>BV12=Scoring!$A$4</xm:f>
            <x14:dxf>
              <fill>
                <patternFill>
                  <bgColor rgb="FF006600"/>
                </patternFill>
              </fill>
            </x14:dxf>
          </x14:cfRule>
          <x14:cfRule type="expression" priority="141" id="{26E4C344-13E2-487D-80F0-503AA6AA4F0B}">
            <xm:f>BV12=Scoring!$A$5</xm:f>
            <x14:dxf>
              <fill>
                <patternFill>
                  <bgColor rgb="FF00CC00"/>
                </patternFill>
              </fill>
            </x14:dxf>
          </x14:cfRule>
          <x14:cfRule type="expression" priority="142" id="{FBED4C75-09B8-46EB-9D81-8D954796F932}">
            <xm:f>BV12=Scoring!$A$6</xm:f>
            <x14:dxf>
              <fill>
                <patternFill>
                  <bgColor rgb="FF99FF66"/>
                </patternFill>
              </fill>
            </x14:dxf>
          </x14:cfRule>
          <x14:cfRule type="expression" priority="143" id="{FCE1661F-13E9-49F1-9355-8BF825D6792A}">
            <xm:f>BV12=Scoring!$A$7</xm:f>
            <x14:dxf>
              <fill>
                <patternFill>
                  <bgColor rgb="FFFFFF00"/>
                </patternFill>
              </fill>
            </x14:dxf>
          </x14:cfRule>
          <x14:cfRule type="expression" priority="144" id="{5821849D-FF7A-41DE-90D7-701B2DF4BEBE}">
            <xm:f>BV12=Scoring!$A$8</xm:f>
            <x14:dxf>
              <fill>
                <patternFill>
                  <bgColor rgb="FFFF9933"/>
                </patternFill>
              </fill>
            </x14:dxf>
          </x14:cfRule>
          <x14:cfRule type="expression" priority="145" id="{2B73B74C-9DC0-4A96-BA3F-EC78FE5607FF}">
            <xm:f>BV12=Scoring!$A$9</xm:f>
            <x14:dxf>
              <fill>
                <patternFill>
                  <bgColor rgb="FFFF0000"/>
                </patternFill>
              </fill>
            </x14:dxf>
          </x14:cfRule>
          <xm:sqref>BV12:BW12</xm:sqref>
        </x14:conditionalFormatting>
        <x14:conditionalFormatting xmlns:xm="http://schemas.microsoft.com/office/excel/2006/main">
          <x14:cfRule type="expression" priority="130" id="{355D2CAF-41F9-4559-B517-1CF19D6F6376}">
            <xm:f>CN12=Scoring!$A$4</xm:f>
            <x14:dxf>
              <fill>
                <patternFill>
                  <bgColor rgb="FF006600"/>
                </patternFill>
              </fill>
            </x14:dxf>
          </x14:cfRule>
          <x14:cfRule type="expression" priority="131" id="{98340BD0-E766-45BA-B4AE-4243DB7A812A}">
            <xm:f>CN12=Scoring!$A$5</xm:f>
            <x14:dxf>
              <fill>
                <patternFill>
                  <bgColor rgb="FF00CC00"/>
                </patternFill>
              </fill>
            </x14:dxf>
          </x14:cfRule>
          <x14:cfRule type="expression" priority="132" id="{B19F6FCC-622B-4BB4-BDD4-FE3EF3405709}">
            <xm:f>CN12=Scoring!$A$6</xm:f>
            <x14:dxf>
              <fill>
                <patternFill>
                  <bgColor rgb="FF99FF66"/>
                </patternFill>
              </fill>
            </x14:dxf>
          </x14:cfRule>
          <x14:cfRule type="expression" priority="133" id="{2AEC9B45-20BA-40E3-A7A0-E76B81CE4597}">
            <xm:f>CN12=Scoring!$A$7</xm:f>
            <x14:dxf>
              <fill>
                <patternFill>
                  <bgColor rgb="FFFFFF00"/>
                </patternFill>
              </fill>
            </x14:dxf>
          </x14:cfRule>
          <x14:cfRule type="expression" priority="134" id="{BB6E8CC8-58AA-439C-89EA-0C2348B94B08}">
            <xm:f>CN12=Scoring!$A$8</xm:f>
            <x14:dxf>
              <fill>
                <patternFill>
                  <bgColor rgb="FFFF9933"/>
                </patternFill>
              </fill>
            </x14:dxf>
          </x14:cfRule>
          <x14:cfRule type="expression" priority="135" id="{31AC3CD2-94B1-4CEE-8611-7AF75738FF45}">
            <xm:f>CN12=Scoring!$A$9</xm:f>
            <x14:dxf>
              <fill>
                <patternFill>
                  <bgColor rgb="FFFF0000"/>
                </patternFill>
              </fill>
            </x14:dxf>
          </x14:cfRule>
          <xm:sqref>CN12:CO12</xm:sqref>
        </x14:conditionalFormatting>
        <x14:conditionalFormatting xmlns:xm="http://schemas.microsoft.com/office/excel/2006/main">
          <x14:cfRule type="expression" priority="120" id="{6CDA80B1-62D3-4D2A-BBCD-FACE03A4F5A2}">
            <xm:f>DF12=Scoring!$A$4</xm:f>
            <x14:dxf>
              <fill>
                <patternFill>
                  <bgColor rgb="FF006600"/>
                </patternFill>
              </fill>
            </x14:dxf>
          </x14:cfRule>
          <x14:cfRule type="expression" priority="121" id="{9F73CF7A-6236-4E8C-8397-C63C7E8C2A23}">
            <xm:f>DF12=Scoring!$A$5</xm:f>
            <x14:dxf>
              <fill>
                <patternFill>
                  <bgColor rgb="FF00CC00"/>
                </patternFill>
              </fill>
            </x14:dxf>
          </x14:cfRule>
          <x14:cfRule type="expression" priority="122" id="{00F5FCC3-C2CD-42F2-B2CC-F607DECAA4B9}">
            <xm:f>DF12=Scoring!$A$6</xm:f>
            <x14:dxf>
              <fill>
                <patternFill>
                  <bgColor rgb="FF99FF66"/>
                </patternFill>
              </fill>
            </x14:dxf>
          </x14:cfRule>
          <x14:cfRule type="expression" priority="123" id="{6AE3112C-6340-4201-8DF5-A7903D7B57C5}">
            <xm:f>DF12=Scoring!$A$7</xm:f>
            <x14:dxf>
              <fill>
                <patternFill>
                  <bgColor rgb="FFFFFF00"/>
                </patternFill>
              </fill>
            </x14:dxf>
          </x14:cfRule>
          <x14:cfRule type="expression" priority="124" id="{C59D7442-ACB8-4BFF-936C-9C8A8EE5BE30}">
            <xm:f>DF12=Scoring!$A$8</xm:f>
            <x14:dxf>
              <fill>
                <patternFill>
                  <bgColor rgb="FFFF9933"/>
                </patternFill>
              </fill>
            </x14:dxf>
          </x14:cfRule>
          <x14:cfRule type="expression" priority="125" id="{6BA238BF-76B6-4580-B2BA-CDC5E84BAE98}">
            <xm:f>DF12=Scoring!$A$9</xm:f>
            <x14:dxf>
              <fill>
                <patternFill>
                  <bgColor rgb="FFFF0000"/>
                </patternFill>
              </fill>
            </x14:dxf>
          </x14:cfRule>
          <xm:sqref>DF12:DG12</xm:sqref>
        </x14:conditionalFormatting>
        <x14:conditionalFormatting xmlns:xm="http://schemas.microsoft.com/office/excel/2006/main">
          <x14:cfRule type="expression" priority="110" id="{CE336D8A-BCC2-4EF3-8A49-FFA90052307B}">
            <xm:f>DX12=Scoring!$A$4</xm:f>
            <x14:dxf>
              <fill>
                <patternFill>
                  <bgColor rgb="FF006600"/>
                </patternFill>
              </fill>
            </x14:dxf>
          </x14:cfRule>
          <x14:cfRule type="expression" priority="111" id="{8CA7CDC8-491C-4872-A554-941735595167}">
            <xm:f>DX12=Scoring!$A$5</xm:f>
            <x14:dxf>
              <fill>
                <patternFill>
                  <bgColor rgb="FF00CC00"/>
                </patternFill>
              </fill>
            </x14:dxf>
          </x14:cfRule>
          <x14:cfRule type="expression" priority="112" id="{531EBE4E-7C94-471D-937A-CFE0C37F31A5}">
            <xm:f>DX12=Scoring!$A$6</xm:f>
            <x14:dxf>
              <fill>
                <patternFill>
                  <bgColor rgb="FF99FF66"/>
                </patternFill>
              </fill>
            </x14:dxf>
          </x14:cfRule>
          <x14:cfRule type="expression" priority="113" id="{595708EE-5075-4EC6-9681-7A9826424237}">
            <xm:f>DX12=Scoring!$A$7</xm:f>
            <x14:dxf>
              <fill>
                <patternFill>
                  <bgColor rgb="FFFFFF00"/>
                </patternFill>
              </fill>
            </x14:dxf>
          </x14:cfRule>
          <x14:cfRule type="expression" priority="114" id="{FBBF74D9-2B12-44F4-9B4E-E76AF57AC63C}">
            <xm:f>DX12=Scoring!$A$8</xm:f>
            <x14:dxf>
              <fill>
                <patternFill>
                  <bgColor rgb="FFFF9933"/>
                </patternFill>
              </fill>
            </x14:dxf>
          </x14:cfRule>
          <x14:cfRule type="expression" priority="115" id="{69255FC7-E814-43D9-A743-74725642BF0C}">
            <xm:f>DX12=Scoring!$A$9</xm:f>
            <x14:dxf>
              <fill>
                <patternFill>
                  <bgColor rgb="FFFF0000"/>
                </patternFill>
              </fill>
            </x14:dxf>
          </x14:cfRule>
          <xm:sqref>DX12:DY12</xm:sqref>
        </x14:conditionalFormatting>
        <x14:conditionalFormatting xmlns:xm="http://schemas.microsoft.com/office/excel/2006/main">
          <x14:cfRule type="expression" priority="100" id="{E3C9F78A-1EB6-408A-A0B9-A5C4385B44A2}">
            <xm:f>EP12=Scoring!$A$4</xm:f>
            <x14:dxf>
              <fill>
                <patternFill>
                  <bgColor rgb="FF006600"/>
                </patternFill>
              </fill>
            </x14:dxf>
          </x14:cfRule>
          <x14:cfRule type="expression" priority="101" id="{6E2256D7-C1BF-4A9C-9823-37A71FBA1B2B}">
            <xm:f>EP12=Scoring!$A$5</xm:f>
            <x14:dxf>
              <fill>
                <patternFill>
                  <bgColor rgb="FF00CC00"/>
                </patternFill>
              </fill>
            </x14:dxf>
          </x14:cfRule>
          <x14:cfRule type="expression" priority="102" id="{FF904896-797B-47A4-874C-5D5E96C29322}">
            <xm:f>EP12=Scoring!$A$6</xm:f>
            <x14:dxf>
              <fill>
                <patternFill>
                  <bgColor rgb="FF99FF66"/>
                </patternFill>
              </fill>
            </x14:dxf>
          </x14:cfRule>
          <x14:cfRule type="expression" priority="103" id="{46563411-CE20-425B-B497-A29750DC4925}">
            <xm:f>EP12=Scoring!$A$7</xm:f>
            <x14:dxf>
              <fill>
                <patternFill>
                  <bgColor rgb="FFFFFF00"/>
                </patternFill>
              </fill>
            </x14:dxf>
          </x14:cfRule>
          <x14:cfRule type="expression" priority="104" id="{D457AD92-24CE-4DC9-87C2-A4E6D31E5031}">
            <xm:f>EP12=Scoring!$A$8</xm:f>
            <x14:dxf>
              <fill>
                <patternFill>
                  <bgColor rgb="FFFF9933"/>
                </patternFill>
              </fill>
            </x14:dxf>
          </x14:cfRule>
          <x14:cfRule type="expression" priority="105" id="{7D0836E1-DEFE-44EA-93D4-356766FD4647}">
            <xm:f>EP12=Scoring!$A$9</xm:f>
            <x14:dxf>
              <fill>
                <patternFill>
                  <bgColor rgb="FFFF0000"/>
                </patternFill>
              </fill>
            </x14:dxf>
          </x14:cfRule>
          <xm:sqref>EP12:EQ12</xm:sqref>
        </x14:conditionalFormatting>
        <x14:conditionalFormatting xmlns:xm="http://schemas.microsoft.com/office/excel/2006/main">
          <x14:cfRule type="expression" priority="90" id="{674F9438-27B6-4E69-B287-7E14BEE08B48}">
            <xm:f>FH12=Scoring!$A$4</xm:f>
            <x14:dxf>
              <fill>
                <patternFill>
                  <bgColor rgb="FF006600"/>
                </patternFill>
              </fill>
            </x14:dxf>
          </x14:cfRule>
          <x14:cfRule type="expression" priority="91" id="{67AE892F-CBD0-413F-8AA8-99CFFBF2D241}">
            <xm:f>FH12=Scoring!$A$5</xm:f>
            <x14:dxf>
              <fill>
                <patternFill>
                  <bgColor rgb="FF00CC00"/>
                </patternFill>
              </fill>
            </x14:dxf>
          </x14:cfRule>
          <x14:cfRule type="expression" priority="92" id="{1A4CA0EA-D1A6-4734-87EF-B954810FD197}">
            <xm:f>FH12=Scoring!$A$6</xm:f>
            <x14:dxf>
              <fill>
                <patternFill>
                  <bgColor rgb="FF99FF66"/>
                </patternFill>
              </fill>
            </x14:dxf>
          </x14:cfRule>
          <x14:cfRule type="expression" priority="93" id="{1765C714-3257-432B-8488-DD7BD260C2E5}">
            <xm:f>FH12=Scoring!$A$7</xm:f>
            <x14:dxf>
              <fill>
                <patternFill>
                  <bgColor rgb="FFFFFF00"/>
                </patternFill>
              </fill>
            </x14:dxf>
          </x14:cfRule>
          <x14:cfRule type="expression" priority="94" id="{744B73C9-42B5-4C90-8350-1D2B1DB4F3CC}">
            <xm:f>FH12=Scoring!$A$8</xm:f>
            <x14:dxf>
              <fill>
                <patternFill>
                  <bgColor rgb="FFFF9933"/>
                </patternFill>
              </fill>
            </x14:dxf>
          </x14:cfRule>
          <x14:cfRule type="expression" priority="95" id="{22822BC9-075E-4D6F-A331-75E3D1996E5E}">
            <xm:f>FH12=Scoring!$A$9</xm:f>
            <x14:dxf>
              <fill>
                <patternFill>
                  <bgColor rgb="FFFF0000"/>
                </patternFill>
              </fill>
            </x14:dxf>
          </x14:cfRule>
          <xm:sqref>FH12:FI12</xm:sqref>
        </x14:conditionalFormatting>
        <x14:conditionalFormatting xmlns:xm="http://schemas.microsoft.com/office/excel/2006/main">
          <x14:cfRule type="expression" priority="80" id="{8244F093-BBD2-4BE2-9A83-8D0883F98F8A}">
            <xm:f>FZ12=Scoring!$A$4</xm:f>
            <x14:dxf>
              <fill>
                <patternFill>
                  <bgColor rgb="FF006600"/>
                </patternFill>
              </fill>
            </x14:dxf>
          </x14:cfRule>
          <x14:cfRule type="expression" priority="81" id="{C3389974-F2B6-46CB-AA05-815B11962CD9}">
            <xm:f>FZ12=Scoring!$A$5</xm:f>
            <x14:dxf>
              <fill>
                <patternFill>
                  <bgColor rgb="FF00CC00"/>
                </patternFill>
              </fill>
            </x14:dxf>
          </x14:cfRule>
          <x14:cfRule type="expression" priority="82" id="{7FEDDC06-6D2C-42E2-85CD-2A175891D58F}">
            <xm:f>FZ12=Scoring!$A$6</xm:f>
            <x14:dxf>
              <fill>
                <patternFill>
                  <bgColor rgb="FF99FF66"/>
                </patternFill>
              </fill>
            </x14:dxf>
          </x14:cfRule>
          <x14:cfRule type="expression" priority="83" id="{5F6E15BF-12B9-493F-B9E7-E3DC618A7B74}">
            <xm:f>FZ12=Scoring!$A$7</xm:f>
            <x14:dxf>
              <fill>
                <patternFill>
                  <bgColor rgb="FFFFFF00"/>
                </patternFill>
              </fill>
            </x14:dxf>
          </x14:cfRule>
          <x14:cfRule type="expression" priority="84" id="{3AD07009-4E22-480B-947E-34E4CBCE6411}">
            <xm:f>FZ12=Scoring!$A$8</xm:f>
            <x14:dxf>
              <fill>
                <patternFill>
                  <bgColor rgb="FFFF9933"/>
                </patternFill>
              </fill>
            </x14:dxf>
          </x14:cfRule>
          <x14:cfRule type="expression" priority="85" id="{B151C886-C431-449E-81F9-841846A66C6C}">
            <xm:f>FZ12=Scoring!$A$9</xm:f>
            <x14:dxf>
              <fill>
                <patternFill>
                  <bgColor rgb="FFFF0000"/>
                </patternFill>
              </fill>
            </x14:dxf>
          </x14:cfRule>
          <xm:sqref>FZ12:GA12</xm:sqref>
        </x14:conditionalFormatting>
        <x14:conditionalFormatting xmlns:xm="http://schemas.microsoft.com/office/excel/2006/main">
          <x14:cfRule type="expression" priority="70" id="{D0AF90D4-E3F6-4AA5-B723-E10C4030EE75}">
            <xm:f>GR12=Scoring!$A$4</xm:f>
            <x14:dxf>
              <fill>
                <patternFill>
                  <bgColor rgb="FF006600"/>
                </patternFill>
              </fill>
            </x14:dxf>
          </x14:cfRule>
          <x14:cfRule type="expression" priority="71" id="{1786414D-1326-48B6-A025-7169152E9983}">
            <xm:f>GR12=Scoring!$A$5</xm:f>
            <x14:dxf>
              <fill>
                <patternFill>
                  <bgColor rgb="FF00CC00"/>
                </patternFill>
              </fill>
            </x14:dxf>
          </x14:cfRule>
          <x14:cfRule type="expression" priority="72" id="{7D832AAA-6D51-4D6B-845E-A370DBE6B209}">
            <xm:f>GR12=Scoring!$A$6</xm:f>
            <x14:dxf>
              <fill>
                <patternFill>
                  <bgColor rgb="FF99FF66"/>
                </patternFill>
              </fill>
            </x14:dxf>
          </x14:cfRule>
          <x14:cfRule type="expression" priority="73" id="{2DC32069-C09C-43FD-BEF6-E928C7B62944}">
            <xm:f>GR12=Scoring!$A$7</xm:f>
            <x14:dxf>
              <fill>
                <patternFill>
                  <bgColor rgb="FFFFFF00"/>
                </patternFill>
              </fill>
            </x14:dxf>
          </x14:cfRule>
          <x14:cfRule type="expression" priority="74" id="{6FE24B00-D561-4E62-A93A-745FD5013EF4}">
            <xm:f>GR12=Scoring!$A$8</xm:f>
            <x14:dxf>
              <fill>
                <patternFill>
                  <bgColor rgb="FFFF9933"/>
                </patternFill>
              </fill>
            </x14:dxf>
          </x14:cfRule>
          <x14:cfRule type="expression" priority="75" id="{A90946E4-02CD-4D24-A377-E74E79BAB1DD}">
            <xm:f>GR12=Scoring!$A$9</xm:f>
            <x14:dxf>
              <fill>
                <patternFill>
                  <bgColor rgb="FFFF0000"/>
                </patternFill>
              </fill>
            </x14:dxf>
          </x14:cfRule>
          <xm:sqref>GR12:GS12</xm:sqref>
        </x14:conditionalFormatting>
        <x14:conditionalFormatting xmlns:xm="http://schemas.microsoft.com/office/excel/2006/main">
          <x14:cfRule type="expression" priority="46" id="{3DA2D9A5-64E9-4CF0-A368-205BA154295C}">
            <xm:f>D3=Scoring!$A$80</xm:f>
            <x14:dxf>
              <fill>
                <patternFill>
                  <bgColor rgb="FF00FF00"/>
                </patternFill>
              </fill>
            </x14:dxf>
          </x14:cfRule>
          <x14:cfRule type="expression" priority="47" id="{1AA531E2-BE4F-4B2F-84F5-B458555DF35B}">
            <xm:f>D3=Scoring!$A$79</xm:f>
            <x14:dxf>
              <fill>
                <patternFill>
                  <bgColor rgb="FFFFFF00"/>
                </patternFill>
              </fill>
            </x14:dxf>
          </x14:cfRule>
          <x14:cfRule type="expression" priority="48" id="{0472527F-CA8C-4089-94E3-6D2A4804FC79}">
            <xm:f>D3=Scoring!$A$78</xm:f>
            <x14:dxf>
              <fill>
                <patternFill>
                  <bgColor rgb="FFFF6600"/>
                </patternFill>
              </fill>
            </x14:dxf>
          </x14:cfRule>
          <x14:cfRule type="expression" priority="49" id="{AC93AE1F-318C-4DD0-8CA7-E958F5314D15}">
            <xm:f>D3=Scoring!$A$77</xm:f>
            <x14:dxf>
              <fill>
                <patternFill>
                  <bgColor rgb="FFFF0000"/>
                </patternFill>
              </fill>
            </x14:dxf>
          </x14:cfRule>
          <xm:sqref>D3:D10</xm:sqref>
        </x14:conditionalFormatting>
        <x14:conditionalFormatting xmlns:xm="http://schemas.microsoft.com/office/excel/2006/main">
          <x14:cfRule type="expression" priority="42" id="{7B27A736-2F19-4C6F-A3EF-7850F633914A}">
            <xm:f>V3=Scoring!$A$80</xm:f>
            <x14:dxf>
              <fill>
                <patternFill>
                  <bgColor rgb="FF00FF00"/>
                </patternFill>
              </fill>
            </x14:dxf>
          </x14:cfRule>
          <x14:cfRule type="expression" priority="43" id="{44A0030B-59DE-45B2-9765-8C97EB9A0F5E}">
            <xm:f>V3=Scoring!$A$79</xm:f>
            <x14:dxf>
              <fill>
                <patternFill>
                  <bgColor rgb="FFFFFF00"/>
                </patternFill>
              </fill>
            </x14:dxf>
          </x14:cfRule>
          <x14:cfRule type="expression" priority="44" id="{C7A39152-21DE-47B7-8942-6D2BF43E641C}">
            <xm:f>V3=Scoring!$A$78</xm:f>
            <x14:dxf>
              <fill>
                <patternFill>
                  <bgColor rgb="FFFF6600"/>
                </patternFill>
              </fill>
            </x14:dxf>
          </x14:cfRule>
          <x14:cfRule type="expression" priority="45" id="{C78D8DD7-01D3-458B-A222-2DBF208B3599}">
            <xm:f>V3=Scoring!$A$77</xm:f>
            <x14:dxf>
              <fill>
                <patternFill>
                  <bgColor rgb="FFFF0000"/>
                </patternFill>
              </fill>
            </x14:dxf>
          </x14:cfRule>
          <xm:sqref>V3:V10</xm:sqref>
        </x14:conditionalFormatting>
        <x14:conditionalFormatting xmlns:xm="http://schemas.microsoft.com/office/excel/2006/main">
          <x14:cfRule type="expression" priority="38" id="{C6559FB1-3868-476C-8947-6E891D19A68F}">
            <xm:f>AN3=Scoring!$A$80</xm:f>
            <x14:dxf>
              <fill>
                <patternFill>
                  <bgColor rgb="FF00FF00"/>
                </patternFill>
              </fill>
            </x14:dxf>
          </x14:cfRule>
          <x14:cfRule type="expression" priority="39" id="{71B6FB06-A1CA-4577-912C-EC1334672799}">
            <xm:f>AN3=Scoring!$A$79</xm:f>
            <x14:dxf>
              <fill>
                <patternFill>
                  <bgColor rgb="FFFFFF00"/>
                </patternFill>
              </fill>
            </x14:dxf>
          </x14:cfRule>
          <x14:cfRule type="expression" priority="40" id="{6E9CA591-F519-4BC0-88A8-77868DA04669}">
            <xm:f>AN3=Scoring!$A$78</xm:f>
            <x14:dxf>
              <fill>
                <patternFill>
                  <bgColor rgb="FFFF6600"/>
                </patternFill>
              </fill>
            </x14:dxf>
          </x14:cfRule>
          <x14:cfRule type="expression" priority="41" id="{7A9EE2F5-7D79-415A-BB3B-01F6926DBD71}">
            <xm:f>AN3=Scoring!$A$77</xm:f>
            <x14:dxf>
              <fill>
                <patternFill>
                  <bgColor rgb="FFFF0000"/>
                </patternFill>
              </fill>
            </x14:dxf>
          </x14:cfRule>
          <xm:sqref>AN3:AN10</xm:sqref>
        </x14:conditionalFormatting>
        <x14:conditionalFormatting xmlns:xm="http://schemas.microsoft.com/office/excel/2006/main">
          <x14:cfRule type="expression" priority="34" id="{C27379DE-2F40-4624-87EF-9A2E54D73A90}">
            <xm:f>BF3=Scoring!$A$80</xm:f>
            <x14:dxf>
              <fill>
                <patternFill>
                  <bgColor rgb="FF00FF00"/>
                </patternFill>
              </fill>
            </x14:dxf>
          </x14:cfRule>
          <x14:cfRule type="expression" priority="35" id="{048E7EAF-14D4-4F96-9091-0E7C5DFED949}">
            <xm:f>BF3=Scoring!$A$79</xm:f>
            <x14:dxf>
              <fill>
                <patternFill>
                  <bgColor rgb="FFFFFF00"/>
                </patternFill>
              </fill>
            </x14:dxf>
          </x14:cfRule>
          <x14:cfRule type="expression" priority="36" id="{FB4469A3-A402-48DC-B9A8-ACF24ACAC676}">
            <xm:f>BF3=Scoring!$A$78</xm:f>
            <x14:dxf>
              <fill>
                <patternFill>
                  <bgColor rgb="FFFF6600"/>
                </patternFill>
              </fill>
            </x14:dxf>
          </x14:cfRule>
          <x14:cfRule type="expression" priority="37" id="{9E1567F1-7CA2-4A76-AE46-14D7C23EAF01}">
            <xm:f>BF3=Scoring!$A$77</xm:f>
            <x14:dxf>
              <fill>
                <patternFill>
                  <bgColor rgb="FFFF0000"/>
                </patternFill>
              </fill>
            </x14:dxf>
          </x14:cfRule>
          <xm:sqref>BF3:BF10</xm:sqref>
        </x14:conditionalFormatting>
        <x14:conditionalFormatting xmlns:xm="http://schemas.microsoft.com/office/excel/2006/main">
          <x14:cfRule type="expression" priority="30" id="{E83CBD5C-B3A0-41BA-8872-4710CA2D12FA}">
            <xm:f>BX3=Scoring!$A$80</xm:f>
            <x14:dxf>
              <fill>
                <patternFill>
                  <bgColor rgb="FF00FF00"/>
                </patternFill>
              </fill>
            </x14:dxf>
          </x14:cfRule>
          <x14:cfRule type="expression" priority="31" id="{181F8D7C-C381-4978-A321-602D50447648}">
            <xm:f>BX3=Scoring!$A$79</xm:f>
            <x14:dxf>
              <fill>
                <patternFill>
                  <bgColor rgb="FFFFFF00"/>
                </patternFill>
              </fill>
            </x14:dxf>
          </x14:cfRule>
          <x14:cfRule type="expression" priority="32" id="{736ED8C4-FBCA-4184-81FD-A7E3FB5B1B6A}">
            <xm:f>BX3=Scoring!$A$78</xm:f>
            <x14:dxf>
              <fill>
                <patternFill>
                  <bgColor rgb="FFFF6600"/>
                </patternFill>
              </fill>
            </x14:dxf>
          </x14:cfRule>
          <x14:cfRule type="expression" priority="33" id="{B92D13CE-6C83-4A48-946E-0DD21461E664}">
            <xm:f>BX3=Scoring!$A$77</xm:f>
            <x14:dxf>
              <fill>
                <patternFill>
                  <bgColor rgb="FFFF0000"/>
                </patternFill>
              </fill>
            </x14:dxf>
          </x14:cfRule>
          <xm:sqref>BX3:BX10</xm:sqref>
        </x14:conditionalFormatting>
        <x14:conditionalFormatting xmlns:xm="http://schemas.microsoft.com/office/excel/2006/main">
          <x14:cfRule type="expression" priority="26" id="{044930B7-5AAD-49D3-BBEA-F70B9E881111}">
            <xm:f>CP3=Scoring!$A$80</xm:f>
            <x14:dxf>
              <fill>
                <patternFill>
                  <bgColor rgb="FF00FF00"/>
                </patternFill>
              </fill>
            </x14:dxf>
          </x14:cfRule>
          <x14:cfRule type="expression" priority="27" id="{F2F72CC1-0DD7-433C-910E-0AA982DF81FA}">
            <xm:f>CP3=Scoring!$A$79</xm:f>
            <x14:dxf>
              <fill>
                <patternFill>
                  <bgColor rgb="FFFFFF00"/>
                </patternFill>
              </fill>
            </x14:dxf>
          </x14:cfRule>
          <x14:cfRule type="expression" priority="28" id="{2F2502C2-242D-4861-94EC-2585BB6B7382}">
            <xm:f>CP3=Scoring!$A$78</xm:f>
            <x14:dxf>
              <fill>
                <patternFill>
                  <bgColor rgb="FFFF6600"/>
                </patternFill>
              </fill>
            </x14:dxf>
          </x14:cfRule>
          <x14:cfRule type="expression" priority="29" id="{C3A3EE98-3BA7-44D7-A80B-4E9E9DF7F773}">
            <xm:f>CP3=Scoring!$A$77</xm:f>
            <x14:dxf>
              <fill>
                <patternFill>
                  <bgColor rgb="FFFF0000"/>
                </patternFill>
              </fill>
            </x14:dxf>
          </x14:cfRule>
          <xm:sqref>CP3:CP10</xm:sqref>
        </x14:conditionalFormatting>
        <x14:conditionalFormatting xmlns:xm="http://schemas.microsoft.com/office/excel/2006/main">
          <x14:cfRule type="expression" priority="22" id="{7684832B-034A-4505-9537-F1579351655D}">
            <xm:f>DH3=Scoring!$A$80</xm:f>
            <x14:dxf>
              <fill>
                <patternFill>
                  <bgColor rgb="FF00FF00"/>
                </patternFill>
              </fill>
            </x14:dxf>
          </x14:cfRule>
          <x14:cfRule type="expression" priority="23" id="{A0176BA6-C44F-4772-A07B-FFD9A854BA3A}">
            <xm:f>DH3=Scoring!$A$79</xm:f>
            <x14:dxf>
              <fill>
                <patternFill>
                  <bgColor rgb="FFFFFF00"/>
                </patternFill>
              </fill>
            </x14:dxf>
          </x14:cfRule>
          <x14:cfRule type="expression" priority="24" id="{859F7708-20EE-4638-AD9E-201638583CEE}">
            <xm:f>DH3=Scoring!$A$78</xm:f>
            <x14:dxf>
              <fill>
                <patternFill>
                  <bgColor rgb="FFFF6600"/>
                </patternFill>
              </fill>
            </x14:dxf>
          </x14:cfRule>
          <x14:cfRule type="expression" priority="25" id="{361F4553-E747-4D8D-8843-1836BEDEA6B1}">
            <xm:f>DH3=Scoring!$A$77</xm:f>
            <x14:dxf>
              <fill>
                <patternFill>
                  <bgColor rgb="FFFF0000"/>
                </patternFill>
              </fill>
            </x14:dxf>
          </x14:cfRule>
          <xm:sqref>DH3:DH10</xm:sqref>
        </x14:conditionalFormatting>
        <x14:conditionalFormatting xmlns:xm="http://schemas.microsoft.com/office/excel/2006/main">
          <x14:cfRule type="expression" priority="18" id="{93092D9B-92BF-4C54-9FBF-72F6837A6CC8}">
            <xm:f>DZ3=Scoring!$A$80</xm:f>
            <x14:dxf>
              <fill>
                <patternFill>
                  <bgColor rgb="FF00FF00"/>
                </patternFill>
              </fill>
            </x14:dxf>
          </x14:cfRule>
          <x14:cfRule type="expression" priority="19" id="{F808E09A-7F30-4921-BD4B-D0BC710F186F}">
            <xm:f>DZ3=Scoring!$A$79</xm:f>
            <x14:dxf>
              <fill>
                <patternFill>
                  <bgColor rgb="FFFFFF00"/>
                </patternFill>
              </fill>
            </x14:dxf>
          </x14:cfRule>
          <x14:cfRule type="expression" priority="20" id="{FFFDF304-16A1-4C38-905B-20CF472042A6}">
            <xm:f>DZ3=Scoring!$A$78</xm:f>
            <x14:dxf>
              <fill>
                <patternFill>
                  <bgColor rgb="FFFF6600"/>
                </patternFill>
              </fill>
            </x14:dxf>
          </x14:cfRule>
          <x14:cfRule type="expression" priority="21" id="{06D75321-6102-4F6E-8B45-FE306109B2B8}">
            <xm:f>DZ3=Scoring!$A$77</xm:f>
            <x14:dxf>
              <fill>
                <patternFill>
                  <bgColor rgb="FFFF0000"/>
                </patternFill>
              </fill>
            </x14:dxf>
          </x14:cfRule>
          <xm:sqref>DZ3:DZ10</xm:sqref>
        </x14:conditionalFormatting>
        <x14:conditionalFormatting xmlns:xm="http://schemas.microsoft.com/office/excel/2006/main">
          <x14:cfRule type="expression" priority="14" id="{A7728F8E-FDA2-4AEA-B3E0-9FDB6B196A4D}">
            <xm:f>ER3=Scoring!$A$80</xm:f>
            <x14:dxf>
              <fill>
                <patternFill>
                  <bgColor rgb="FF00FF00"/>
                </patternFill>
              </fill>
            </x14:dxf>
          </x14:cfRule>
          <x14:cfRule type="expression" priority="15" id="{CD39A9CE-CF40-46DA-81AD-8681F8FC5463}">
            <xm:f>ER3=Scoring!$A$79</xm:f>
            <x14:dxf>
              <fill>
                <patternFill>
                  <bgColor rgb="FFFFFF00"/>
                </patternFill>
              </fill>
            </x14:dxf>
          </x14:cfRule>
          <x14:cfRule type="expression" priority="16" id="{389D1B11-790D-4E2F-A56B-32F3DE96AE0D}">
            <xm:f>ER3=Scoring!$A$78</xm:f>
            <x14:dxf>
              <fill>
                <patternFill>
                  <bgColor rgb="FFFF6600"/>
                </patternFill>
              </fill>
            </x14:dxf>
          </x14:cfRule>
          <x14:cfRule type="expression" priority="17" id="{A1328DE9-A263-4D71-90BA-27993C89A826}">
            <xm:f>ER3=Scoring!$A$77</xm:f>
            <x14:dxf>
              <fill>
                <patternFill>
                  <bgColor rgb="FFFF0000"/>
                </patternFill>
              </fill>
            </x14:dxf>
          </x14:cfRule>
          <xm:sqref>ER3:ER10</xm:sqref>
        </x14:conditionalFormatting>
        <x14:conditionalFormatting xmlns:xm="http://schemas.microsoft.com/office/excel/2006/main">
          <x14:cfRule type="expression" priority="10" id="{5A8E5A98-C7B8-4BD9-8799-FDC94BCA0DE0}">
            <xm:f>FJ3=Scoring!$A$80</xm:f>
            <x14:dxf>
              <fill>
                <patternFill>
                  <bgColor rgb="FF00FF00"/>
                </patternFill>
              </fill>
            </x14:dxf>
          </x14:cfRule>
          <x14:cfRule type="expression" priority="11" id="{F6AE9D76-2844-405B-BF8F-3C36567C73BC}">
            <xm:f>FJ3=Scoring!$A$79</xm:f>
            <x14:dxf>
              <fill>
                <patternFill>
                  <bgColor rgb="FFFFFF00"/>
                </patternFill>
              </fill>
            </x14:dxf>
          </x14:cfRule>
          <x14:cfRule type="expression" priority="12" id="{97B7E69F-AC9D-4C10-B7A9-F711F6B7952C}">
            <xm:f>FJ3=Scoring!$A$78</xm:f>
            <x14:dxf>
              <fill>
                <patternFill>
                  <bgColor rgb="FFFF6600"/>
                </patternFill>
              </fill>
            </x14:dxf>
          </x14:cfRule>
          <x14:cfRule type="expression" priority="13" id="{87828AE0-17C3-41A5-95CB-7A874E77C8C5}">
            <xm:f>FJ3=Scoring!$A$77</xm:f>
            <x14:dxf>
              <fill>
                <patternFill>
                  <bgColor rgb="FFFF0000"/>
                </patternFill>
              </fill>
            </x14:dxf>
          </x14:cfRule>
          <xm:sqref>FJ3:FJ10</xm:sqref>
        </x14:conditionalFormatting>
        <x14:conditionalFormatting xmlns:xm="http://schemas.microsoft.com/office/excel/2006/main">
          <x14:cfRule type="expression" priority="6" id="{6B05ADD4-C112-4FCB-97EB-B2F081C22B06}">
            <xm:f>GB3=Scoring!$A$80</xm:f>
            <x14:dxf>
              <fill>
                <patternFill>
                  <bgColor rgb="FF00FF00"/>
                </patternFill>
              </fill>
            </x14:dxf>
          </x14:cfRule>
          <x14:cfRule type="expression" priority="7" id="{4AA2327B-790A-4BDE-9259-81B729AB0B72}">
            <xm:f>GB3=Scoring!$A$79</xm:f>
            <x14:dxf>
              <fill>
                <patternFill>
                  <bgColor rgb="FFFFFF00"/>
                </patternFill>
              </fill>
            </x14:dxf>
          </x14:cfRule>
          <x14:cfRule type="expression" priority="8" id="{B8D2E5BE-ABD2-4A6F-9CD0-4FAFD7B27C83}">
            <xm:f>GB3=Scoring!$A$78</xm:f>
            <x14:dxf>
              <fill>
                <patternFill>
                  <bgColor rgb="FFFF6600"/>
                </patternFill>
              </fill>
            </x14:dxf>
          </x14:cfRule>
          <x14:cfRule type="expression" priority="9" id="{426F74CC-BB7D-449B-B3D3-A16570972E87}">
            <xm:f>GB3=Scoring!$A$77</xm:f>
            <x14:dxf>
              <fill>
                <patternFill>
                  <bgColor rgb="FFFF0000"/>
                </patternFill>
              </fill>
            </x14:dxf>
          </x14:cfRule>
          <xm:sqref>GB3:GB10</xm:sqref>
        </x14:conditionalFormatting>
        <x14:conditionalFormatting xmlns:xm="http://schemas.microsoft.com/office/excel/2006/main">
          <x14:cfRule type="expression" priority="2" id="{F620D1AB-989B-4B6C-A604-7E4A827FC1E4}">
            <xm:f>GT3=Scoring!$A$80</xm:f>
            <x14:dxf>
              <fill>
                <patternFill>
                  <bgColor rgb="FF00FF00"/>
                </patternFill>
              </fill>
            </x14:dxf>
          </x14:cfRule>
          <x14:cfRule type="expression" priority="3" id="{BAE0380C-8644-49D1-B4FD-CA62505CBA50}">
            <xm:f>GT3=Scoring!$A$79</xm:f>
            <x14:dxf>
              <fill>
                <patternFill>
                  <bgColor rgb="FFFFFF00"/>
                </patternFill>
              </fill>
            </x14:dxf>
          </x14:cfRule>
          <x14:cfRule type="expression" priority="4" id="{9B6177C9-8992-4149-ADA9-A4C5369669DD}">
            <xm:f>GT3=Scoring!$A$78</xm:f>
            <x14:dxf>
              <fill>
                <patternFill>
                  <bgColor rgb="FFFF6600"/>
                </patternFill>
              </fill>
            </x14:dxf>
          </x14:cfRule>
          <x14:cfRule type="expression" priority="5" id="{889E0E75-1397-4086-B638-6153F57D623B}">
            <xm:f>GT3=Scoring!$A$77</xm:f>
            <x14:dxf>
              <fill>
                <patternFill>
                  <bgColor rgb="FFFF0000"/>
                </patternFill>
              </fill>
            </x14:dxf>
          </x14:cfRule>
          <xm:sqref>GT3:GT10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autoPageBreaks="0"/>
  </sheetPr>
  <dimension ref="A1:D25"/>
  <sheetViews>
    <sheetView showRowColHeaders="0" zoomScale="90" zoomScaleNormal="90" zoomScalePageLayoutView="90" workbookViewId="0">
      <selection activeCell="A23" sqref="A23"/>
    </sheetView>
  </sheetViews>
  <sheetFormatPr defaultColWidth="8.85546875" defaultRowHeight="15" x14ac:dyDescent="0.25"/>
  <cols>
    <col min="1" max="1" width="55.42578125" customWidth="1"/>
    <col min="2" max="3" width="10.85546875" customWidth="1"/>
    <col min="4" max="4" width="10.42578125" style="148" customWidth="1"/>
  </cols>
  <sheetData>
    <row r="1" spans="1:4" ht="30.6" customHeight="1" x14ac:dyDescent="0.25">
      <c r="A1" s="93" t="s">
        <v>55</v>
      </c>
      <c r="B1" s="236" t="s">
        <v>56</v>
      </c>
      <c r="C1" s="24"/>
      <c r="D1" s="228"/>
    </row>
    <row r="2" spans="1:4" ht="52.35" customHeight="1" x14ac:dyDescent="0.25">
      <c r="A2" s="92" t="s">
        <v>57</v>
      </c>
      <c r="B2" s="144" t="s">
        <v>58</v>
      </c>
      <c r="C2" s="145" t="s">
        <v>59</v>
      </c>
      <c r="D2" s="145" t="s">
        <v>60</v>
      </c>
    </row>
    <row r="3" spans="1:4" ht="18" customHeight="1" x14ac:dyDescent="0.25">
      <c r="A3" s="94" t="str">
        <f>IF(Targets!A2=0,"",Targets!A2)</f>
        <v>Target 1</v>
      </c>
      <c r="B3" s="65" t="str">
        <f>Ratings!B12</f>
        <v/>
      </c>
      <c r="C3" s="65" t="str">
        <f>Ratings!C12</f>
        <v/>
      </c>
      <c r="D3" s="65" t="str">
        <f>KEADrop!Q9</f>
        <v/>
      </c>
    </row>
    <row r="4" spans="1:4" ht="18" customHeight="1" x14ac:dyDescent="0.25">
      <c r="A4" s="94" t="str">
        <f>IF(Targets!A3=0,"",Targets!A3)</f>
        <v>Target 2</v>
      </c>
      <c r="B4" s="65" t="str">
        <f>Ratings!T12</f>
        <v/>
      </c>
      <c r="C4" s="65" t="str">
        <f>Ratings!U12</f>
        <v/>
      </c>
      <c r="D4" s="65" t="str">
        <f>KEADrop!Q17</f>
        <v/>
      </c>
    </row>
    <row r="5" spans="1:4" ht="18" customHeight="1" x14ac:dyDescent="0.25">
      <c r="A5" s="94" t="str">
        <f>IF(Targets!A4=0,"",Targets!A4)</f>
        <v/>
      </c>
      <c r="B5" s="65" t="str">
        <f>Ratings!AL12</f>
        <v/>
      </c>
      <c r="C5" s="65" t="str">
        <f>Ratings!AM12</f>
        <v/>
      </c>
      <c r="D5" s="65" t="str">
        <f>KEADrop!Q25</f>
        <v/>
      </c>
    </row>
    <row r="6" spans="1:4" ht="18" customHeight="1" x14ac:dyDescent="0.25">
      <c r="A6" s="94" t="str">
        <f>IF(Targets!A5=0,"",Targets!A5)</f>
        <v/>
      </c>
      <c r="B6" s="65" t="str">
        <f>Ratings!BD12</f>
        <v/>
      </c>
      <c r="C6" s="65" t="str">
        <f>Ratings!BE12</f>
        <v/>
      </c>
      <c r="D6" s="65" t="str">
        <f>KEADrop!Q33</f>
        <v/>
      </c>
    </row>
    <row r="7" spans="1:4" ht="18" customHeight="1" x14ac:dyDescent="0.25">
      <c r="A7" s="94" t="str">
        <f>IF(Targets!A6=0,"",Targets!A6)</f>
        <v/>
      </c>
      <c r="B7" s="65" t="str">
        <f>Ratings!BV12</f>
        <v/>
      </c>
      <c r="C7" s="65" t="str">
        <f>Ratings!BW12</f>
        <v/>
      </c>
      <c r="D7" s="65" t="str">
        <f>KEADrop!Q41</f>
        <v/>
      </c>
    </row>
    <row r="8" spans="1:4" ht="18" customHeight="1" x14ac:dyDescent="0.25">
      <c r="A8" s="94" t="str">
        <f>IF(Targets!A7=0,"",Targets!A7)</f>
        <v/>
      </c>
      <c r="B8" s="65" t="str">
        <f>Ratings!CN12</f>
        <v/>
      </c>
      <c r="C8" s="65" t="str">
        <f>Ratings!CO12</f>
        <v/>
      </c>
      <c r="D8" s="65" t="str">
        <f>KEADrop!Q49</f>
        <v/>
      </c>
    </row>
    <row r="9" spans="1:4" ht="18" customHeight="1" x14ac:dyDescent="0.25">
      <c r="A9" s="94" t="str">
        <f>IF(Targets!A8=0,"",Targets!A8)</f>
        <v/>
      </c>
      <c r="B9" s="65" t="str">
        <f>Ratings!DF12</f>
        <v/>
      </c>
      <c r="C9" s="65" t="str">
        <f>Ratings!DG12</f>
        <v/>
      </c>
      <c r="D9" s="65" t="str">
        <f>KEADrop!Q57</f>
        <v/>
      </c>
    </row>
    <row r="10" spans="1:4" ht="18" customHeight="1" x14ac:dyDescent="0.25">
      <c r="A10" s="94" t="str">
        <f>IF(Targets!A9=0,"",Targets!A9)</f>
        <v/>
      </c>
      <c r="B10" s="65" t="str">
        <f>Ratings!DX12</f>
        <v/>
      </c>
      <c r="C10" s="65" t="str">
        <f>Ratings!DY12</f>
        <v/>
      </c>
      <c r="D10" s="65" t="str">
        <f>KEADrop!Q65</f>
        <v/>
      </c>
    </row>
    <row r="11" spans="1:4" ht="17.45" customHeight="1" x14ac:dyDescent="0.25">
      <c r="A11" s="94" t="str">
        <f>IF(Targets!A10=0,"",Targets!A10)</f>
        <v/>
      </c>
      <c r="B11" s="65" t="str">
        <f>Ratings!EP12</f>
        <v/>
      </c>
      <c r="C11" s="65" t="str">
        <f>Ratings!EQ12</f>
        <v/>
      </c>
      <c r="D11" s="65" t="str">
        <f>KEADrop!Q73</f>
        <v/>
      </c>
    </row>
    <row r="12" spans="1:4" ht="17.45" customHeight="1" x14ac:dyDescent="0.25">
      <c r="A12" s="94" t="str">
        <f>IF(Targets!A11=0,"",Targets!A11)</f>
        <v/>
      </c>
      <c r="B12" s="65" t="str">
        <f>Ratings!FH12</f>
        <v/>
      </c>
      <c r="C12" s="65" t="str">
        <f>Ratings!FI12</f>
        <v/>
      </c>
      <c r="D12" s="65" t="str">
        <f>KEADrop!Q81</f>
        <v/>
      </c>
    </row>
    <row r="13" spans="1:4" ht="18" customHeight="1" x14ac:dyDescent="0.25">
      <c r="A13" s="94" t="str">
        <f>IF(Targets!A12=0,"",Targets!A12)</f>
        <v/>
      </c>
      <c r="B13" s="65" t="str">
        <f>Ratings!FZ12</f>
        <v/>
      </c>
      <c r="C13" s="65" t="str">
        <f>Ratings!GA12</f>
        <v/>
      </c>
      <c r="D13" s="65" t="str">
        <f>KEADrop!Q89</f>
        <v/>
      </c>
    </row>
    <row r="14" spans="1:4" ht="18" customHeight="1" x14ac:dyDescent="0.25">
      <c r="A14" s="94" t="str">
        <f>IF(Targets!A13=0,"",Targets!A13)</f>
        <v/>
      </c>
      <c r="B14" s="65" t="str">
        <f>Ratings!GR12</f>
        <v/>
      </c>
      <c r="C14" s="65" t="str">
        <f>Ratings!GS12</f>
        <v/>
      </c>
      <c r="D14" s="65" t="str">
        <f>KEADrop!Q97</f>
        <v/>
      </c>
    </row>
    <row r="17" spans="1:4" ht="52.35" customHeight="1" x14ac:dyDescent="0.25">
      <c r="A17" s="92" t="s">
        <v>61</v>
      </c>
      <c r="B17" s="144" t="s">
        <v>58</v>
      </c>
      <c r="C17" s="145" t="s">
        <v>59</v>
      </c>
      <c r="D17" s="123" t="s">
        <v>62</v>
      </c>
    </row>
    <row r="18" spans="1:4" ht="36.6" customHeight="1" x14ac:dyDescent="0.25">
      <c r="A18" s="146" t="str">
        <f>Ratings!A3</f>
        <v>Flows - amount, timing, and duration of freshwater flows (surface water and/or groundwater)</v>
      </c>
      <c r="B18" s="65" t="str">
        <f>Ratings!KQ3</f>
        <v/>
      </c>
      <c r="C18" s="65" t="str">
        <f>Ratings!KR3</f>
        <v/>
      </c>
      <c r="D18" s="243" t="str">
        <f>IF(Ratings!KS3=0,"",Ratings!KS3)</f>
        <v/>
      </c>
    </row>
    <row r="19" spans="1:4" ht="36.6" customHeight="1" x14ac:dyDescent="0.25">
      <c r="A19" s="146" t="str">
        <f>Ratings!A4</f>
        <v>KEA 2</v>
      </c>
      <c r="B19" s="65" t="str">
        <f>Ratings!KQ4</f>
        <v/>
      </c>
      <c r="C19" s="65" t="str">
        <f>Ratings!KR4</f>
        <v/>
      </c>
      <c r="D19" s="243" t="str">
        <f>IF(Ratings!KS4=0,"",Ratings!KS4)</f>
        <v/>
      </c>
    </row>
    <row r="20" spans="1:4" ht="36.6" customHeight="1" x14ac:dyDescent="0.25">
      <c r="A20" s="146" t="str">
        <f>Ratings!A5</f>
        <v>KEA 3</v>
      </c>
      <c r="B20" s="65" t="str">
        <f>Ratings!KQ5</f>
        <v/>
      </c>
      <c r="C20" s="65" t="str">
        <f>Ratings!KR5</f>
        <v/>
      </c>
      <c r="D20" s="243" t="str">
        <f>IF(Ratings!KS5=0,"",Ratings!KS5)</f>
        <v/>
      </c>
    </row>
    <row r="21" spans="1:4" ht="36.6" customHeight="1" x14ac:dyDescent="0.25">
      <c r="A21" s="146" t="str">
        <f>Ratings!A6</f>
        <v/>
      </c>
      <c r="B21" s="65" t="str">
        <f>Ratings!KQ6</f>
        <v/>
      </c>
      <c r="C21" s="65" t="str">
        <f>Ratings!KR6</f>
        <v/>
      </c>
      <c r="D21" s="243" t="str">
        <f>IF(Ratings!KS6=0,"",Ratings!KS6)</f>
        <v/>
      </c>
    </row>
    <row r="22" spans="1:4" ht="36.6" customHeight="1" x14ac:dyDescent="0.25">
      <c r="A22" s="146" t="str">
        <f>Ratings!A7</f>
        <v/>
      </c>
      <c r="B22" s="65" t="str">
        <f>Ratings!KQ7</f>
        <v/>
      </c>
      <c r="C22" s="65" t="str">
        <f>Ratings!KR7</f>
        <v/>
      </c>
      <c r="D22" s="243" t="str">
        <f>IF(Ratings!KS7=0,"",Ratings!KS7)</f>
        <v/>
      </c>
    </row>
    <row r="23" spans="1:4" ht="36.6" hidden="1" customHeight="1" x14ac:dyDescent="0.25">
      <c r="A23" s="146" t="str">
        <f>Ratings!A8</f>
        <v/>
      </c>
      <c r="B23" s="65" t="str">
        <f>Ratings!KQ8</f>
        <v/>
      </c>
      <c r="C23" s="65" t="str">
        <f>Ratings!KR8</f>
        <v/>
      </c>
      <c r="D23" s="243" t="str">
        <f>IF(Ratings!KS8=0,"",Ratings!KS8)</f>
        <v/>
      </c>
    </row>
    <row r="24" spans="1:4" ht="36.6" hidden="1" customHeight="1" x14ac:dyDescent="0.25">
      <c r="A24" s="146" t="str">
        <f>Ratings!A9</f>
        <v/>
      </c>
      <c r="B24" s="65" t="str">
        <f>Ratings!KQ9</f>
        <v/>
      </c>
      <c r="C24" s="65" t="str">
        <f>Ratings!KR9</f>
        <v/>
      </c>
      <c r="D24" s="243" t="str">
        <f>IF(Ratings!KS9=0,"",Ratings!KS9)</f>
        <v/>
      </c>
    </row>
    <row r="25" spans="1:4" ht="36.6" hidden="1" customHeight="1" x14ac:dyDescent="0.25">
      <c r="A25" s="146" t="str">
        <f>Ratings!A10</f>
        <v/>
      </c>
      <c r="B25" s="65" t="str">
        <f>Ratings!KQ10</f>
        <v/>
      </c>
      <c r="C25" s="65" t="str">
        <f>Ratings!KR10</f>
        <v/>
      </c>
      <c r="D25" s="243" t="str">
        <f>IF(Ratings!KS10=0,"",Ratings!KS10)</f>
        <v/>
      </c>
    </row>
  </sheetData>
  <sheetProtection sheet="1" objects="1" scenarios="1" selectLockedCells="1"/>
  <conditionalFormatting sqref="C3 B4:C14 D3:D14">
    <cfRule type="expression" dxfId="262" priority="18" stopIfTrue="1">
      <formula>B3=""</formula>
    </cfRule>
  </conditionalFormatting>
  <conditionalFormatting sqref="B3:D14">
    <cfRule type="expression" dxfId="261" priority="4" stopIfTrue="1">
      <formula>B3=""</formula>
    </cfRule>
  </conditionalFormatting>
  <conditionalFormatting sqref="B18:D25">
    <cfRule type="expression" dxfId="260" priority="11" stopIfTrue="1">
      <formula>B18=""</formula>
    </cfRule>
  </conditionalFormatting>
  <conditionalFormatting sqref="D18:D25">
    <cfRule type="expression" dxfId="259" priority="2">
      <formula>D18=""</formula>
    </cfRule>
  </conditionalFormatting>
  <conditionalFormatting sqref="D19:D25">
    <cfRule type="expression" dxfId="258" priority="1">
      <formula>D19=0</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2" id="{E223A08E-E572-4293-BC71-8CDD96159C06}">
            <xm:f>B3=Scoring!$A$4</xm:f>
            <x14:dxf>
              <fill>
                <patternFill>
                  <bgColor rgb="FF006600"/>
                </patternFill>
              </fill>
            </x14:dxf>
          </x14:cfRule>
          <x14:cfRule type="expression" priority="13" id="{579A2F40-8F98-4455-B976-2B61AD822DEF}">
            <xm:f>B3=Scoring!$A$5</xm:f>
            <x14:dxf>
              <fill>
                <patternFill>
                  <bgColor rgb="FF00CC00"/>
                </patternFill>
              </fill>
            </x14:dxf>
          </x14:cfRule>
          <x14:cfRule type="expression" priority="14" id="{7E705066-432F-46C4-A7FD-34039FFCE83A}">
            <xm:f>B3=Scoring!$A$6</xm:f>
            <x14:dxf>
              <fill>
                <patternFill>
                  <bgColor rgb="FF99FF66"/>
                </patternFill>
              </fill>
            </x14:dxf>
          </x14:cfRule>
          <x14:cfRule type="expression" priority="15" id="{E6DE9BD8-BE1E-4284-B1BF-18900C3EB3EA}">
            <xm:f>B3=Scoring!$A$7</xm:f>
            <x14:dxf>
              <fill>
                <patternFill>
                  <bgColor rgb="FFFFFF00"/>
                </patternFill>
              </fill>
            </x14:dxf>
          </x14:cfRule>
          <x14:cfRule type="expression" priority="16" id="{FC87430B-3551-4DDF-8502-290F631C9D14}">
            <xm:f>B3=Scoring!$A$8</xm:f>
            <x14:dxf>
              <fill>
                <patternFill>
                  <bgColor rgb="FFFF9933"/>
                </patternFill>
              </fill>
            </x14:dxf>
          </x14:cfRule>
          <x14:cfRule type="expression" priority="17" id="{D7EC4A6F-A603-4D9E-9D52-2A146A8FB82C}">
            <xm:f>B3=Scoring!$A$9</xm:f>
            <x14:dxf>
              <fill>
                <patternFill>
                  <bgColor rgb="FFFF0000"/>
                </patternFill>
              </fill>
            </x14:dxf>
          </x14:cfRule>
          <xm:sqref>B3:D14</xm:sqref>
        </x14:conditionalFormatting>
        <x14:conditionalFormatting xmlns:xm="http://schemas.microsoft.com/office/excel/2006/main">
          <x14:cfRule type="expression" priority="3" id="{C2CB586F-8BC2-4DA5-9642-A429EEE93265}">
            <xm:f>B18=Scoring!$A$4</xm:f>
            <x14:dxf>
              <fill>
                <patternFill>
                  <bgColor rgb="FF008000"/>
                </patternFill>
              </fill>
            </x14:dxf>
          </x14:cfRule>
          <x14:cfRule type="expression" priority="6" id="{F34CB881-F76B-40BB-8E0B-60FB72C485AC}">
            <xm:f>B18=Scoring!$A$5</xm:f>
            <x14:dxf>
              <fill>
                <patternFill>
                  <bgColor rgb="FF00CC00"/>
                </patternFill>
              </fill>
            </x14:dxf>
          </x14:cfRule>
          <x14:cfRule type="expression" priority="7" id="{9A7FCF23-7456-48FC-A5EA-C5C4C4972242}">
            <xm:f>B18=Scoring!$A$6</xm:f>
            <x14:dxf>
              <fill>
                <patternFill>
                  <bgColor rgb="FF99FF66"/>
                </patternFill>
              </fill>
            </x14:dxf>
          </x14:cfRule>
          <x14:cfRule type="expression" priority="8" id="{FD8DEC24-2D28-4E7C-B4DC-E7954BE042C0}">
            <xm:f>B18=Scoring!$A$7</xm:f>
            <x14:dxf>
              <fill>
                <patternFill>
                  <bgColor rgb="FFFFFF00"/>
                </patternFill>
              </fill>
            </x14:dxf>
          </x14:cfRule>
          <x14:cfRule type="expression" priority="9" id="{05E851B1-B606-435C-902C-945D4BF98C62}">
            <xm:f>B18=Scoring!$A$8</xm:f>
            <x14:dxf>
              <fill>
                <patternFill>
                  <bgColor rgb="FFFF9933"/>
                </patternFill>
              </fill>
            </x14:dxf>
          </x14:cfRule>
          <x14:cfRule type="expression" priority="10" id="{E1269C22-E8D0-4455-87A8-CE5875125B28}">
            <xm:f>B18=Scoring!$A$9</xm:f>
            <x14:dxf>
              <fill>
                <patternFill>
                  <bgColor rgb="FFFF0000"/>
                </patternFill>
              </fill>
            </x14:dxf>
          </x14:cfRule>
          <xm:sqref>B18:C25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autoPageBreaks="0" fitToPage="1"/>
  </sheetPr>
  <dimension ref="A1:AN17"/>
  <sheetViews>
    <sheetView showRowColHeaders="0" zoomScale="80" zoomScaleNormal="80" zoomScalePageLayoutView="70" workbookViewId="0">
      <selection activeCell="S10" sqref="S10"/>
    </sheetView>
  </sheetViews>
  <sheetFormatPr defaultColWidth="8.85546875" defaultRowHeight="15" x14ac:dyDescent="0.25"/>
  <cols>
    <col min="1" max="1" width="32.42578125" customWidth="1"/>
    <col min="2" max="13" width="9.85546875" customWidth="1"/>
    <col min="14" max="14" width="11.140625" hidden="1" customWidth="1"/>
    <col min="27" max="40" width="8.85546875" hidden="1" customWidth="1"/>
    <col min="41" max="52" width="8.85546875" customWidth="1"/>
  </cols>
  <sheetData>
    <row r="1" spans="1:40" ht="29.45" customHeight="1" thickBot="1" x14ac:dyDescent="0.3">
      <c r="A1" s="93" t="s">
        <v>63</v>
      </c>
      <c r="B1" s="273"/>
      <c r="C1" s="274"/>
      <c r="D1" s="274"/>
      <c r="E1" s="274"/>
      <c r="F1" s="274"/>
      <c r="G1" s="274"/>
      <c r="H1" s="274"/>
      <c r="I1" s="274"/>
      <c r="J1" s="274"/>
      <c r="K1" s="274"/>
      <c r="L1" s="274"/>
      <c r="M1" s="275"/>
      <c r="N1" s="24"/>
    </row>
    <row r="2" spans="1:40" ht="45.75" thickBot="1" x14ac:dyDescent="0.3">
      <c r="A2" s="256"/>
      <c r="B2" s="248" t="str">
        <f>HealthSum!A3</f>
        <v>Target 1</v>
      </c>
      <c r="C2" s="242" t="str">
        <f>HealthSum!A4</f>
        <v>Target 2</v>
      </c>
      <c r="D2" s="242" t="str">
        <f>HealthSum!A5</f>
        <v/>
      </c>
      <c r="E2" s="242" t="str">
        <f>HealthSum!A6</f>
        <v/>
      </c>
      <c r="F2" s="242" t="str">
        <f>HealthSum!A7</f>
        <v/>
      </c>
      <c r="G2" s="242" t="str">
        <f>HealthSum!A8</f>
        <v/>
      </c>
      <c r="H2" s="242" t="str">
        <f>HealthSum!A9</f>
        <v/>
      </c>
      <c r="I2" s="242" t="str">
        <f>HealthSum!A10</f>
        <v/>
      </c>
      <c r="J2" s="242" t="str">
        <f>HealthSum!A11</f>
        <v/>
      </c>
      <c r="K2" s="242" t="str">
        <f>HealthSum!A12</f>
        <v/>
      </c>
      <c r="L2" s="242" t="str">
        <f>HealthSum!A13</f>
        <v/>
      </c>
      <c r="M2" s="249" t="str">
        <f>HealthSum!A14</f>
        <v/>
      </c>
      <c r="N2" s="241" t="s">
        <v>64</v>
      </c>
      <c r="AA2" t="s">
        <v>65</v>
      </c>
      <c r="AB2" t="s">
        <v>66</v>
      </c>
    </row>
    <row r="3" spans="1:40" s="23" customFormat="1" ht="18" customHeight="1" x14ac:dyDescent="0.25">
      <c r="A3" s="245" t="str">
        <f>IF(ThreatList!$A$2=0,"",ThreatList!$A$2)</f>
        <v>Threat 1</v>
      </c>
      <c r="B3" s="250" t="str">
        <f>Ratings!E72</f>
        <v>-</v>
      </c>
      <c r="C3" s="239" t="str">
        <f>Ratings!W72</f>
        <v>-</v>
      </c>
      <c r="D3" s="239" t="str">
        <f>Ratings!AO$72</f>
        <v>-</v>
      </c>
      <c r="E3" s="239" t="str">
        <f>Ratings!BG$72</f>
        <v>-</v>
      </c>
      <c r="F3" s="239" t="str">
        <f>Ratings!BY$72</f>
        <v>-</v>
      </c>
      <c r="G3" s="239" t="str">
        <f>Ratings!CQ$72</f>
        <v>-</v>
      </c>
      <c r="H3" s="239" t="str">
        <f>Ratings!DI$72</f>
        <v>-</v>
      </c>
      <c r="I3" s="239" t="str">
        <f>Ratings!EA$72</f>
        <v>-</v>
      </c>
      <c r="J3" s="239" t="str">
        <f>Ratings!ES$72</f>
        <v>-</v>
      </c>
      <c r="K3" s="239" t="str">
        <f>Ratings!FK$72</f>
        <v>-</v>
      </c>
      <c r="L3" s="239" t="str">
        <f>Ratings!GC$72</f>
        <v>-</v>
      </c>
      <c r="M3" s="251" t="str">
        <f>Ratings!GU$72</f>
        <v>-</v>
      </c>
      <c r="N3" s="240" t="str">
        <f>AA3</f>
        <v/>
      </c>
      <c r="AA3" t="str">
        <f>IF(AB3&gt;=Scoring!$B$59,Scoring!$A$59,IF(AB3&gt;=Scoring!$B$60,Scoring!$A$60,IF(AB3&gt;=Scoring!$B$61,Scoring!$A$61,IF(AB3&gt;=Scoring!$B$62,Scoring!$A$62,IF(AB3&gt;=Scoring!$B$63,Scoring!$A$63,IF(AB3&gt;=0,""))))))</f>
        <v/>
      </c>
      <c r="AB3">
        <f>SUM(AC3:AN3)</f>
        <v>0</v>
      </c>
      <c r="AC3" t="b">
        <f>IF(ThreatSum!B3=0,0,IF(ThreatSum!B3=Scoring!$A$50,Scoring!$I$50,IF(ThreatSum!B3=Scoring!$A$51,Scoring!$I$51,IF(ThreatSum!B3=Scoring!$A$52,Scoring!$I$52,IF(ThreatSum!B3=Scoring!$A$53,Scoring!$I$53,IF(ThreatSum!B3=Scoring!$A$54,Scoring!$I$54))))))</f>
        <v>0</v>
      </c>
      <c r="AD3" t="b">
        <f>IF(ThreatSum!C3=0,0,IF(ThreatSum!C3=Scoring!$A$50,Scoring!$I$50,IF(ThreatSum!C3=Scoring!$A$51,Scoring!$I$51,IF(ThreatSum!C3=Scoring!$A$52,Scoring!$I$52,IF(ThreatSum!C3=Scoring!$A$53,Scoring!$I$53,IF(ThreatSum!C3=Scoring!$A$54,Scoring!$I$54))))))</f>
        <v>0</v>
      </c>
      <c r="AE3" t="b">
        <f>IF(ThreatSum!D3=0,0,IF(ThreatSum!D3=Scoring!$A$50,Scoring!$I$50,IF(ThreatSum!D3=Scoring!$A$51,Scoring!$I$51,IF(ThreatSum!D3=Scoring!$A$52,Scoring!$I$52,IF(ThreatSum!D3=Scoring!$A$53,Scoring!$I$53,IF(ThreatSum!D3=Scoring!$A$54,Scoring!$I$54))))))</f>
        <v>0</v>
      </c>
      <c r="AF3" t="b">
        <f>IF(ThreatSum!E3=0,0,IF(ThreatSum!E3=Scoring!$A$50,Scoring!$I$50,IF(ThreatSum!E3=Scoring!$A$51,Scoring!$I$51,IF(ThreatSum!E3=Scoring!$A$52,Scoring!$I$52,IF(ThreatSum!E3=Scoring!$A$53,Scoring!$I$53,IF(ThreatSum!E3=Scoring!$A$54,Scoring!$I$54))))))</f>
        <v>0</v>
      </c>
      <c r="AG3" t="b">
        <f>IF(ThreatSum!F3=0,0,IF(ThreatSum!F3=Scoring!$A$50,Scoring!$I$50,IF(ThreatSum!F3=Scoring!$A$51,Scoring!$I$51,IF(ThreatSum!F3=Scoring!$A$52,Scoring!$I$52,IF(ThreatSum!F3=Scoring!$A$53,Scoring!$I$53,IF(ThreatSum!F3=Scoring!$A$54,Scoring!$I$54))))))</f>
        <v>0</v>
      </c>
      <c r="AH3" t="b">
        <f>IF(ThreatSum!G3=0,0,IF(ThreatSum!G3=Scoring!$A$50,Scoring!$I$50,IF(ThreatSum!G3=Scoring!$A$51,Scoring!$I$51,IF(ThreatSum!G3=Scoring!$A$52,Scoring!$I$52,IF(ThreatSum!G3=Scoring!$A$53,Scoring!$I$53,IF(ThreatSum!G3=Scoring!$A$54,Scoring!$I$54))))))</f>
        <v>0</v>
      </c>
      <c r="AI3" t="b">
        <f>IF(ThreatSum!H3=0,0,IF(ThreatSum!H3=Scoring!$A$50,Scoring!$I$50,IF(ThreatSum!H3=Scoring!$A$51,Scoring!$I$51,IF(ThreatSum!H3=Scoring!$A$52,Scoring!$I$52,IF(ThreatSum!H3=Scoring!$A$53,Scoring!$I$53,IF(ThreatSum!H3=Scoring!$A$54,Scoring!$I$54))))))</f>
        <v>0</v>
      </c>
      <c r="AJ3" t="b">
        <f>IF(ThreatSum!I3=0,0,IF(ThreatSum!I3=Scoring!$A$50,Scoring!$I$50,IF(ThreatSum!I3=Scoring!$A$51,Scoring!$I$51,IF(ThreatSum!I3=Scoring!$A$52,Scoring!$I$52,IF(ThreatSum!I3=Scoring!$A$53,Scoring!$I$53,IF(ThreatSum!I3=Scoring!$A$54,Scoring!$I$54))))))</f>
        <v>0</v>
      </c>
      <c r="AK3" t="b">
        <f>IF(ThreatSum!J3=0,0,IF(ThreatSum!J3=Scoring!$A$50,Scoring!$I$50,IF(ThreatSum!J3=Scoring!$A$51,Scoring!$I$51,IF(ThreatSum!J3=Scoring!$A$52,Scoring!$I$52,IF(ThreatSum!J3=Scoring!$A$53,Scoring!$I$53,IF(ThreatSum!J3=Scoring!$A$54,Scoring!$I$54))))))</f>
        <v>0</v>
      </c>
      <c r="AL3" t="b">
        <f>IF(ThreatSum!K3=0,0,IF(ThreatSum!K3=Scoring!$A$50,Scoring!$I$50,IF(ThreatSum!K3=Scoring!$A$51,Scoring!$I$51,IF(ThreatSum!K3=Scoring!$A$52,Scoring!$I$52,IF(ThreatSum!K3=Scoring!$A$53,Scoring!$I$53,IF(ThreatSum!K3=Scoring!$A$54,Scoring!$I$54))))))</f>
        <v>0</v>
      </c>
      <c r="AM3" t="b">
        <f>IF(ThreatSum!L3=0,0,IF(ThreatSum!L3=Scoring!$A$50,Scoring!$I$50,IF(ThreatSum!L3=Scoring!$A$51,Scoring!$I$51,IF(ThreatSum!L3=Scoring!$A$52,Scoring!$I$52,IF(ThreatSum!L3=Scoring!$A$53,Scoring!$I$53,IF(ThreatSum!L3=Scoring!$A$54,Scoring!$I$54))))))</f>
        <v>0</v>
      </c>
      <c r="AN3" t="b">
        <f>IF(ThreatSum!M3=0,0,IF(ThreatSum!M3=Scoring!$A$50,Scoring!$I$50,IF(ThreatSum!M3=Scoring!$A$51,Scoring!$I$51,IF(ThreatSum!M3=Scoring!$A$52,Scoring!$I$52,IF(ThreatSum!M3=Scoring!$A$53,Scoring!$I$53,IF(ThreatSum!M3=Scoring!$A$54,Scoring!$I$54))))))</f>
        <v>0</v>
      </c>
    </row>
    <row r="4" spans="1:40" s="23" customFormat="1" ht="18" customHeight="1" x14ac:dyDescent="0.25">
      <c r="A4" s="246" t="str">
        <f>IF(ThreatList!$A$3=0,"",ThreatList!$A$3)</f>
        <v>Threat 2</v>
      </c>
      <c r="B4" s="252" t="str">
        <f>Ratings!F72</f>
        <v>-</v>
      </c>
      <c r="C4" s="65" t="str">
        <f>Ratings!X72</f>
        <v>-</v>
      </c>
      <c r="D4" s="65" t="str">
        <f>Ratings!AP$72</f>
        <v>-</v>
      </c>
      <c r="E4" s="65" t="str">
        <f>Ratings!BH$72</f>
        <v>-</v>
      </c>
      <c r="F4" s="65" t="str">
        <f>Ratings!BZ$72</f>
        <v>-</v>
      </c>
      <c r="G4" s="65" t="str">
        <f>Ratings!CR$72</f>
        <v>-</v>
      </c>
      <c r="H4" s="65" t="str">
        <f>Ratings!DJ$72</f>
        <v>-</v>
      </c>
      <c r="I4" s="65" t="str">
        <f>Ratings!EB$72</f>
        <v>-</v>
      </c>
      <c r="J4" s="65" t="str">
        <f>Ratings!ET$72</f>
        <v>-</v>
      </c>
      <c r="K4" s="65" t="str">
        <f>Ratings!FL$72</f>
        <v>-</v>
      </c>
      <c r="L4" s="65" t="str">
        <f>Ratings!GD$72</f>
        <v>-</v>
      </c>
      <c r="M4" s="253" t="str">
        <f>Ratings!GV$72</f>
        <v>-</v>
      </c>
      <c r="N4" s="240" t="str">
        <f t="shared" ref="N4:N17" si="0">AA4</f>
        <v/>
      </c>
      <c r="AA4" t="str">
        <f>IF(AB4&gt;=Scoring!$B$59,Scoring!$A$59,IF(AB4&gt;=Scoring!$B$60,Scoring!$A$60,IF(AB4&gt;=Scoring!$B$61,Scoring!$A$61,IF(AB4&gt;=Scoring!$B$62,Scoring!$A$62,IF(AB4&gt;=Scoring!$B$63,Scoring!$A$63,IF(AB4&gt;=0,""))))))</f>
        <v/>
      </c>
      <c r="AB4">
        <f t="shared" ref="AB4:AB17" si="1">SUM(AC4:AN4)</f>
        <v>0</v>
      </c>
      <c r="AC4" t="b">
        <f>IF(ThreatSum!B4=0,0,IF(ThreatSum!B4=Scoring!$A$50,Scoring!$I$50,IF(ThreatSum!B4=Scoring!$A$51,Scoring!$I$51,IF(ThreatSum!B4=Scoring!$A$52,Scoring!$I$52,IF(ThreatSum!B4=Scoring!$A$53,Scoring!$I$53,IF(ThreatSum!B4=Scoring!$A$54,Scoring!$I$54))))))</f>
        <v>0</v>
      </c>
      <c r="AD4" t="b">
        <f>IF(ThreatSum!C4=0,0,IF(ThreatSum!C4=Scoring!$A$50,Scoring!$I$50,IF(ThreatSum!C4=Scoring!$A$51,Scoring!$I$51,IF(ThreatSum!C4=Scoring!$A$52,Scoring!$I$52,IF(ThreatSum!C4=Scoring!$A$53,Scoring!$I$53,IF(ThreatSum!C4=Scoring!$A$54,Scoring!$I$54))))))</f>
        <v>0</v>
      </c>
      <c r="AE4" t="b">
        <f>IF(ThreatSum!D4=0,0,IF(ThreatSum!D4=Scoring!$A$50,Scoring!$I$50,IF(ThreatSum!D4=Scoring!$A$51,Scoring!$I$51,IF(ThreatSum!D4=Scoring!$A$52,Scoring!$I$52,IF(ThreatSum!D4=Scoring!$A$53,Scoring!$I$53,IF(ThreatSum!D4=Scoring!$A$54,Scoring!$I$54))))))</f>
        <v>0</v>
      </c>
      <c r="AF4" t="b">
        <f>IF(ThreatSum!E4=0,0,IF(ThreatSum!E4=Scoring!$A$50,Scoring!$I$50,IF(ThreatSum!E4=Scoring!$A$51,Scoring!$I$51,IF(ThreatSum!E4=Scoring!$A$52,Scoring!$I$52,IF(ThreatSum!E4=Scoring!$A$53,Scoring!$I$53,IF(ThreatSum!E4=Scoring!$A$54,Scoring!$I$54))))))</f>
        <v>0</v>
      </c>
      <c r="AG4" t="b">
        <f>IF(ThreatSum!F4=0,0,IF(ThreatSum!F4=Scoring!$A$50,Scoring!$I$50,IF(ThreatSum!F4=Scoring!$A$51,Scoring!$I$51,IF(ThreatSum!F4=Scoring!$A$52,Scoring!$I$52,IF(ThreatSum!F4=Scoring!$A$53,Scoring!$I$53,IF(ThreatSum!F4=Scoring!$A$54,Scoring!$I$54))))))</f>
        <v>0</v>
      </c>
      <c r="AH4" t="b">
        <f>IF(ThreatSum!G4=0,0,IF(ThreatSum!G4=Scoring!$A$50,Scoring!$I$50,IF(ThreatSum!G4=Scoring!$A$51,Scoring!$I$51,IF(ThreatSum!G4=Scoring!$A$52,Scoring!$I$52,IF(ThreatSum!G4=Scoring!$A$53,Scoring!$I$53,IF(ThreatSum!G4=Scoring!$A$54,Scoring!$I$54))))))</f>
        <v>0</v>
      </c>
      <c r="AI4" t="b">
        <f>IF(ThreatSum!H4=0,0,IF(ThreatSum!H4=Scoring!$A$50,Scoring!$I$50,IF(ThreatSum!H4=Scoring!$A$51,Scoring!$I$51,IF(ThreatSum!H4=Scoring!$A$52,Scoring!$I$52,IF(ThreatSum!H4=Scoring!$A$53,Scoring!$I$53,IF(ThreatSum!H4=Scoring!$A$54,Scoring!$I$54))))))</f>
        <v>0</v>
      </c>
      <c r="AJ4" t="b">
        <f>IF(ThreatSum!I4=0,0,IF(ThreatSum!I4=Scoring!$A$50,Scoring!$I$50,IF(ThreatSum!I4=Scoring!$A$51,Scoring!$I$51,IF(ThreatSum!I4=Scoring!$A$52,Scoring!$I$52,IF(ThreatSum!I4=Scoring!$A$53,Scoring!$I$53,IF(ThreatSum!I4=Scoring!$A$54,Scoring!$I$54))))))</f>
        <v>0</v>
      </c>
      <c r="AK4" t="b">
        <f>IF(ThreatSum!J4=0,0,IF(ThreatSum!J4=Scoring!$A$50,Scoring!$I$50,IF(ThreatSum!J4=Scoring!$A$51,Scoring!$I$51,IF(ThreatSum!J4=Scoring!$A$52,Scoring!$I$52,IF(ThreatSum!J4=Scoring!$A$53,Scoring!$I$53,IF(ThreatSum!J4=Scoring!$A$54,Scoring!$I$54))))))</f>
        <v>0</v>
      </c>
      <c r="AL4" t="b">
        <f>IF(ThreatSum!K4=0,0,IF(ThreatSum!K4=Scoring!$A$50,Scoring!$I$50,IF(ThreatSum!K4=Scoring!$A$51,Scoring!$I$51,IF(ThreatSum!K4=Scoring!$A$52,Scoring!$I$52,IF(ThreatSum!K4=Scoring!$A$53,Scoring!$I$53,IF(ThreatSum!K4=Scoring!$A$54,Scoring!$I$54))))))</f>
        <v>0</v>
      </c>
      <c r="AM4" t="b">
        <f>IF(ThreatSum!L4=0,0,IF(ThreatSum!L4=Scoring!$A$50,Scoring!$I$50,IF(ThreatSum!L4=Scoring!$A$51,Scoring!$I$51,IF(ThreatSum!L4=Scoring!$A$52,Scoring!$I$52,IF(ThreatSum!L4=Scoring!$A$53,Scoring!$I$53,IF(ThreatSum!L4=Scoring!$A$54,Scoring!$I$54))))))</f>
        <v>0</v>
      </c>
      <c r="AN4" t="b">
        <f>IF(ThreatSum!M4=0,0,IF(ThreatSum!M4=Scoring!$A$50,Scoring!$I$50,IF(ThreatSum!M4=Scoring!$A$51,Scoring!$I$51,IF(ThreatSum!M4=Scoring!$A$52,Scoring!$I$52,IF(ThreatSum!M4=Scoring!$A$53,Scoring!$I$53,IF(ThreatSum!M4=Scoring!$A$54,Scoring!$I$54))))))</f>
        <v>0</v>
      </c>
    </row>
    <row r="5" spans="1:40" s="23" customFormat="1" ht="18" customHeight="1" x14ac:dyDescent="0.25">
      <c r="A5" s="246" t="str">
        <f>IF(ThreatList!$A$4=0,"",ThreatList!$A$4)</f>
        <v/>
      </c>
      <c r="B5" s="252" t="str">
        <f>Ratings!G72</f>
        <v>-</v>
      </c>
      <c r="C5" s="65" t="str">
        <f>Ratings!Y72</f>
        <v>-</v>
      </c>
      <c r="D5" s="65" t="str">
        <f>Ratings!AQ$72</f>
        <v>-</v>
      </c>
      <c r="E5" s="65" t="str">
        <f>Ratings!BI$72</f>
        <v>-</v>
      </c>
      <c r="F5" s="65" t="str">
        <f>Ratings!CA$72</f>
        <v>-</v>
      </c>
      <c r="G5" s="65" t="str">
        <f>Ratings!CS$72</f>
        <v>-</v>
      </c>
      <c r="H5" s="65" t="str">
        <f>Ratings!DK$72</f>
        <v>-</v>
      </c>
      <c r="I5" s="65" t="str">
        <f>Ratings!EC$72</f>
        <v>-</v>
      </c>
      <c r="J5" s="65" t="str">
        <f>Ratings!EU$72</f>
        <v>-</v>
      </c>
      <c r="K5" s="65" t="str">
        <f>Ratings!FM$72</f>
        <v>-</v>
      </c>
      <c r="L5" s="65" t="str">
        <f>Ratings!GE$72</f>
        <v>-</v>
      </c>
      <c r="M5" s="253" t="str">
        <f>Ratings!GW$72</f>
        <v>-</v>
      </c>
      <c r="N5" s="240" t="str">
        <f t="shared" si="0"/>
        <v/>
      </c>
      <c r="AA5" t="str">
        <f>IF(AB5&gt;=Scoring!$B$59,Scoring!$A$59,IF(AB5&gt;=Scoring!$B$60,Scoring!$A$60,IF(AB5&gt;=Scoring!$B$61,Scoring!$A$61,IF(AB5&gt;=Scoring!$B$62,Scoring!$A$62,IF(AB5&gt;=Scoring!$B$63,Scoring!$A$63,IF(AB5&gt;=0,""))))))</f>
        <v/>
      </c>
      <c r="AB5">
        <f t="shared" si="1"/>
        <v>0</v>
      </c>
      <c r="AC5" t="b">
        <f>IF(ThreatSum!B5=0,0,IF(ThreatSum!B5=Scoring!$A$50,Scoring!$I$50,IF(ThreatSum!B5=Scoring!$A$51,Scoring!$I$51,IF(ThreatSum!B5=Scoring!$A$52,Scoring!$I$52,IF(ThreatSum!B5=Scoring!$A$53,Scoring!$I$53,IF(ThreatSum!B5=Scoring!$A$54,Scoring!$I$54))))))</f>
        <v>0</v>
      </c>
      <c r="AD5" t="b">
        <f>IF(ThreatSum!C5=0,0,IF(ThreatSum!C5=Scoring!$A$50,Scoring!$I$50,IF(ThreatSum!C5=Scoring!$A$51,Scoring!$I$51,IF(ThreatSum!C5=Scoring!$A$52,Scoring!$I$52,IF(ThreatSum!C5=Scoring!$A$53,Scoring!$I$53,IF(ThreatSum!C5=Scoring!$A$54,Scoring!$I$54))))))</f>
        <v>0</v>
      </c>
      <c r="AE5" t="b">
        <f>IF(ThreatSum!D5=0,0,IF(ThreatSum!D5=Scoring!$A$50,Scoring!$I$50,IF(ThreatSum!D5=Scoring!$A$51,Scoring!$I$51,IF(ThreatSum!D5=Scoring!$A$52,Scoring!$I$52,IF(ThreatSum!D5=Scoring!$A$53,Scoring!$I$53,IF(ThreatSum!D5=Scoring!$A$54,Scoring!$I$54))))))</f>
        <v>0</v>
      </c>
      <c r="AF5" t="b">
        <f>IF(ThreatSum!E5=0,0,IF(ThreatSum!E5=Scoring!$A$50,Scoring!$I$50,IF(ThreatSum!E5=Scoring!$A$51,Scoring!$I$51,IF(ThreatSum!E5=Scoring!$A$52,Scoring!$I$52,IF(ThreatSum!E5=Scoring!$A$53,Scoring!$I$53,IF(ThreatSum!E5=Scoring!$A$54,Scoring!$I$54))))))</f>
        <v>0</v>
      </c>
      <c r="AG5" t="b">
        <f>IF(ThreatSum!F5=0,0,IF(ThreatSum!F5=Scoring!$A$50,Scoring!$I$50,IF(ThreatSum!F5=Scoring!$A$51,Scoring!$I$51,IF(ThreatSum!F5=Scoring!$A$52,Scoring!$I$52,IF(ThreatSum!F5=Scoring!$A$53,Scoring!$I$53,IF(ThreatSum!F5=Scoring!$A$54,Scoring!$I$54))))))</f>
        <v>0</v>
      </c>
      <c r="AH5" t="b">
        <f>IF(ThreatSum!G5=0,0,IF(ThreatSum!G5=Scoring!$A$50,Scoring!$I$50,IF(ThreatSum!G5=Scoring!$A$51,Scoring!$I$51,IF(ThreatSum!G5=Scoring!$A$52,Scoring!$I$52,IF(ThreatSum!G5=Scoring!$A$53,Scoring!$I$53,IF(ThreatSum!G5=Scoring!$A$54,Scoring!$I$54))))))</f>
        <v>0</v>
      </c>
      <c r="AI5" t="b">
        <f>IF(ThreatSum!H5=0,0,IF(ThreatSum!H5=Scoring!$A$50,Scoring!$I$50,IF(ThreatSum!H5=Scoring!$A$51,Scoring!$I$51,IF(ThreatSum!H5=Scoring!$A$52,Scoring!$I$52,IF(ThreatSum!H5=Scoring!$A$53,Scoring!$I$53,IF(ThreatSum!H5=Scoring!$A$54,Scoring!$I$54))))))</f>
        <v>0</v>
      </c>
      <c r="AJ5" t="b">
        <f>IF(ThreatSum!I5=0,0,IF(ThreatSum!I5=Scoring!$A$50,Scoring!$I$50,IF(ThreatSum!I5=Scoring!$A$51,Scoring!$I$51,IF(ThreatSum!I5=Scoring!$A$52,Scoring!$I$52,IF(ThreatSum!I5=Scoring!$A$53,Scoring!$I$53,IF(ThreatSum!I5=Scoring!$A$54,Scoring!$I$54))))))</f>
        <v>0</v>
      </c>
      <c r="AK5" t="b">
        <f>IF(ThreatSum!J5=0,0,IF(ThreatSum!J5=Scoring!$A$50,Scoring!$I$50,IF(ThreatSum!J5=Scoring!$A$51,Scoring!$I$51,IF(ThreatSum!J5=Scoring!$A$52,Scoring!$I$52,IF(ThreatSum!J5=Scoring!$A$53,Scoring!$I$53,IF(ThreatSum!J5=Scoring!$A$54,Scoring!$I$54))))))</f>
        <v>0</v>
      </c>
      <c r="AL5" t="b">
        <f>IF(ThreatSum!K5=0,0,IF(ThreatSum!K5=Scoring!$A$50,Scoring!$I$50,IF(ThreatSum!K5=Scoring!$A$51,Scoring!$I$51,IF(ThreatSum!K5=Scoring!$A$52,Scoring!$I$52,IF(ThreatSum!K5=Scoring!$A$53,Scoring!$I$53,IF(ThreatSum!K5=Scoring!$A$54,Scoring!$I$54))))))</f>
        <v>0</v>
      </c>
      <c r="AM5" t="b">
        <f>IF(ThreatSum!L5=0,0,IF(ThreatSum!L5=Scoring!$A$50,Scoring!$I$50,IF(ThreatSum!L5=Scoring!$A$51,Scoring!$I$51,IF(ThreatSum!L5=Scoring!$A$52,Scoring!$I$52,IF(ThreatSum!L5=Scoring!$A$53,Scoring!$I$53,IF(ThreatSum!L5=Scoring!$A$54,Scoring!$I$54))))))</f>
        <v>0</v>
      </c>
      <c r="AN5" t="b">
        <f>IF(ThreatSum!M5=0,0,IF(ThreatSum!M5=Scoring!$A$50,Scoring!$I$50,IF(ThreatSum!M5=Scoring!$A$51,Scoring!$I$51,IF(ThreatSum!M5=Scoring!$A$52,Scoring!$I$52,IF(ThreatSum!M5=Scoring!$A$53,Scoring!$I$53,IF(ThreatSum!M5=Scoring!$A$54,Scoring!$I$54))))))</f>
        <v>0</v>
      </c>
    </row>
    <row r="6" spans="1:40" s="23" customFormat="1" ht="18" customHeight="1" x14ac:dyDescent="0.25">
      <c r="A6" s="246" t="str">
        <f>IF(ThreatList!$A$5=0,"",ThreatList!$A$5)</f>
        <v/>
      </c>
      <c r="B6" s="252" t="str">
        <f>Ratings!H72</f>
        <v>-</v>
      </c>
      <c r="C6" s="65" t="str">
        <f>Ratings!Z72</f>
        <v>-</v>
      </c>
      <c r="D6" s="65" t="str">
        <f>Ratings!AR$72</f>
        <v>-</v>
      </c>
      <c r="E6" s="65" t="str">
        <f>Ratings!BJ$72</f>
        <v>-</v>
      </c>
      <c r="F6" s="65" t="str">
        <f>Ratings!CB$72</f>
        <v>-</v>
      </c>
      <c r="G6" s="65" t="str">
        <f>Ratings!CT$72</f>
        <v>-</v>
      </c>
      <c r="H6" s="65" t="str">
        <f>Ratings!DL$72</f>
        <v>-</v>
      </c>
      <c r="I6" s="65" t="str">
        <f>Ratings!ED$72</f>
        <v>-</v>
      </c>
      <c r="J6" s="65" t="str">
        <f>Ratings!EV$72</f>
        <v>-</v>
      </c>
      <c r="K6" s="65" t="str">
        <f>Ratings!FN$72</f>
        <v>-</v>
      </c>
      <c r="L6" s="65" t="str">
        <f>Ratings!GF$72</f>
        <v>-</v>
      </c>
      <c r="M6" s="253" t="str">
        <f>Ratings!GX$72</f>
        <v>-</v>
      </c>
      <c r="N6" s="240" t="str">
        <f t="shared" si="0"/>
        <v/>
      </c>
      <c r="AA6" t="str">
        <f>IF(AB6&gt;=Scoring!$B$59,Scoring!$A$59,IF(AB6&gt;=Scoring!$B$60,Scoring!$A$60,IF(AB6&gt;=Scoring!$B$61,Scoring!$A$61,IF(AB6&gt;=Scoring!$B$62,Scoring!$A$62,IF(AB6&gt;=Scoring!$B$63,Scoring!$A$63,IF(AB6&gt;=0,""))))))</f>
        <v/>
      </c>
      <c r="AB6">
        <f t="shared" si="1"/>
        <v>0</v>
      </c>
      <c r="AC6" t="b">
        <f>IF(ThreatSum!B6=0,0,IF(ThreatSum!B6=Scoring!$A$50,Scoring!$I$50,IF(ThreatSum!B6=Scoring!$A$51,Scoring!$I$51,IF(ThreatSum!B6=Scoring!$A$52,Scoring!$I$52,IF(ThreatSum!B6=Scoring!$A$53,Scoring!$I$53,IF(ThreatSum!B6=Scoring!$A$54,Scoring!$I$54))))))</f>
        <v>0</v>
      </c>
      <c r="AD6" t="b">
        <f>IF(ThreatSum!C6=0,0,IF(ThreatSum!C6=Scoring!$A$50,Scoring!$I$50,IF(ThreatSum!C6=Scoring!$A$51,Scoring!$I$51,IF(ThreatSum!C6=Scoring!$A$52,Scoring!$I$52,IF(ThreatSum!C6=Scoring!$A$53,Scoring!$I$53,IF(ThreatSum!C6=Scoring!$A$54,Scoring!$I$54))))))</f>
        <v>0</v>
      </c>
      <c r="AE6" t="b">
        <f>IF(ThreatSum!D6=0,0,IF(ThreatSum!D6=Scoring!$A$50,Scoring!$I$50,IF(ThreatSum!D6=Scoring!$A$51,Scoring!$I$51,IF(ThreatSum!D6=Scoring!$A$52,Scoring!$I$52,IF(ThreatSum!D6=Scoring!$A$53,Scoring!$I$53,IF(ThreatSum!D6=Scoring!$A$54,Scoring!$I$54))))))</f>
        <v>0</v>
      </c>
      <c r="AF6" t="b">
        <f>IF(ThreatSum!E6=0,0,IF(ThreatSum!E6=Scoring!$A$50,Scoring!$I$50,IF(ThreatSum!E6=Scoring!$A$51,Scoring!$I$51,IF(ThreatSum!E6=Scoring!$A$52,Scoring!$I$52,IF(ThreatSum!E6=Scoring!$A$53,Scoring!$I$53,IF(ThreatSum!E6=Scoring!$A$54,Scoring!$I$54))))))</f>
        <v>0</v>
      </c>
      <c r="AG6" t="b">
        <f>IF(ThreatSum!F6=0,0,IF(ThreatSum!F6=Scoring!$A$50,Scoring!$I$50,IF(ThreatSum!F6=Scoring!$A$51,Scoring!$I$51,IF(ThreatSum!F6=Scoring!$A$52,Scoring!$I$52,IF(ThreatSum!F6=Scoring!$A$53,Scoring!$I$53,IF(ThreatSum!F6=Scoring!$A$54,Scoring!$I$54))))))</f>
        <v>0</v>
      </c>
      <c r="AH6" t="b">
        <f>IF(ThreatSum!G6=0,0,IF(ThreatSum!G6=Scoring!$A$50,Scoring!$I$50,IF(ThreatSum!G6=Scoring!$A$51,Scoring!$I$51,IF(ThreatSum!G6=Scoring!$A$52,Scoring!$I$52,IF(ThreatSum!G6=Scoring!$A$53,Scoring!$I$53,IF(ThreatSum!G6=Scoring!$A$54,Scoring!$I$54))))))</f>
        <v>0</v>
      </c>
      <c r="AI6" t="b">
        <f>IF(ThreatSum!H6=0,0,IF(ThreatSum!H6=Scoring!$A$50,Scoring!$I$50,IF(ThreatSum!H6=Scoring!$A$51,Scoring!$I$51,IF(ThreatSum!H6=Scoring!$A$52,Scoring!$I$52,IF(ThreatSum!H6=Scoring!$A$53,Scoring!$I$53,IF(ThreatSum!H6=Scoring!$A$54,Scoring!$I$54))))))</f>
        <v>0</v>
      </c>
      <c r="AJ6" t="b">
        <f>IF(ThreatSum!I6=0,0,IF(ThreatSum!I6=Scoring!$A$50,Scoring!$I$50,IF(ThreatSum!I6=Scoring!$A$51,Scoring!$I$51,IF(ThreatSum!I6=Scoring!$A$52,Scoring!$I$52,IF(ThreatSum!I6=Scoring!$A$53,Scoring!$I$53,IF(ThreatSum!I6=Scoring!$A$54,Scoring!$I$54))))))</f>
        <v>0</v>
      </c>
      <c r="AK6" t="b">
        <f>IF(ThreatSum!J6=0,0,IF(ThreatSum!J6=Scoring!$A$50,Scoring!$I$50,IF(ThreatSum!J6=Scoring!$A$51,Scoring!$I$51,IF(ThreatSum!J6=Scoring!$A$52,Scoring!$I$52,IF(ThreatSum!J6=Scoring!$A$53,Scoring!$I$53,IF(ThreatSum!J6=Scoring!$A$54,Scoring!$I$54))))))</f>
        <v>0</v>
      </c>
      <c r="AL6" t="b">
        <f>IF(ThreatSum!K6=0,0,IF(ThreatSum!K6=Scoring!$A$50,Scoring!$I$50,IF(ThreatSum!K6=Scoring!$A$51,Scoring!$I$51,IF(ThreatSum!K6=Scoring!$A$52,Scoring!$I$52,IF(ThreatSum!K6=Scoring!$A$53,Scoring!$I$53,IF(ThreatSum!K6=Scoring!$A$54,Scoring!$I$54))))))</f>
        <v>0</v>
      </c>
      <c r="AM6" t="b">
        <f>IF(ThreatSum!L6=0,0,IF(ThreatSum!L6=Scoring!$A$50,Scoring!$I$50,IF(ThreatSum!L6=Scoring!$A$51,Scoring!$I$51,IF(ThreatSum!L6=Scoring!$A$52,Scoring!$I$52,IF(ThreatSum!L6=Scoring!$A$53,Scoring!$I$53,IF(ThreatSum!L6=Scoring!$A$54,Scoring!$I$54))))))</f>
        <v>0</v>
      </c>
      <c r="AN6" t="b">
        <f>IF(ThreatSum!M6=0,0,IF(ThreatSum!M6=Scoring!$A$50,Scoring!$I$50,IF(ThreatSum!M6=Scoring!$A$51,Scoring!$I$51,IF(ThreatSum!M6=Scoring!$A$52,Scoring!$I$52,IF(ThreatSum!M6=Scoring!$A$53,Scoring!$I$53,IF(ThreatSum!M6=Scoring!$A$54,Scoring!$I$54))))))</f>
        <v>0</v>
      </c>
    </row>
    <row r="7" spans="1:40" s="23" customFormat="1" ht="18" customHeight="1" x14ac:dyDescent="0.25">
      <c r="A7" s="246" t="str">
        <f>IF(ThreatList!$A$6=0,"",ThreatList!$A$6)</f>
        <v/>
      </c>
      <c r="B7" s="252" t="str">
        <f>Ratings!I72</f>
        <v>-</v>
      </c>
      <c r="C7" s="65" t="str">
        <f>Ratings!AA72</f>
        <v>-</v>
      </c>
      <c r="D7" s="65" t="str">
        <f>Ratings!AS$72</f>
        <v>-</v>
      </c>
      <c r="E7" s="65" t="str">
        <f>Ratings!BK$72</f>
        <v>-</v>
      </c>
      <c r="F7" s="65" t="str">
        <f>Ratings!CC$72</f>
        <v>-</v>
      </c>
      <c r="G7" s="65" t="str">
        <f>Ratings!CU$72</f>
        <v>-</v>
      </c>
      <c r="H7" s="65" t="str">
        <f>Ratings!DM$72</f>
        <v>-</v>
      </c>
      <c r="I7" s="65" t="str">
        <f>Ratings!EE$72</f>
        <v>-</v>
      </c>
      <c r="J7" s="65" t="str">
        <f>Ratings!EW$72</f>
        <v>-</v>
      </c>
      <c r="K7" s="65" t="str">
        <f>Ratings!FO$72</f>
        <v>-</v>
      </c>
      <c r="L7" s="65" t="str">
        <f>Ratings!GG$72</f>
        <v>-</v>
      </c>
      <c r="M7" s="253" t="str">
        <f>Ratings!GY$72</f>
        <v>-</v>
      </c>
      <c r="N7" s="240" t="str">
        <f t="shared" si="0"/>
        <v/>
      </c>
      <c r="AA7" t="str">
        <f>IF(AB7&gt;=Scoring!$B$59,Scoring!$A$59,IF(AB7&gt;=Scoring!$B$60,Scoring!$A$60,IF(AB7&gt;=Scoring!$B$61,Scoring!$A$61,IF(AB7&gt;=Scoring!$B$62,Scoring!$A$62,IF(AB7&gt;=Scoring!$B$63,Scoring!$A$63,IF(AB7&gt;=0,""))))))</f>
        <v/>
      </c>
      <c r="AB7">
        <f t="shared" si="1"/>
        <v>0</v>
      </c>
      <c r="AC7" t="b">
        <f>IF(ThreatSum!B7=0,0,IF(ThreatSum!B7=Scoring!$A$50,Scoring!$I$50,IF(ThreatSum!B7=Scoring!$A$51,Scoring!$I$51,IF(ThreatSum!B7=Scoring!$A$52,Scoring!$I$52,IF(ThreatSum!B7=Scoring!$A$53,Scoring!$I$53,IF(ThreatSum!B7=Scoring!$A$54,Scoring!$I$54))))))</f>
        <v>0</v>
      </c>
      <c r="AD7" t="b">
        <f>IF(ThreatSum!C7=0,0,IF(ThreatSum!C7=Scoring!$A$50,Scoring!$I$50,IF(ThreatSum!C7=Scoring!$A$51,Scoring!$I$51,IF(ThreatSum!C7=Scoring!$A$52,Scoring!$I$52,IF(ThreatSum!C7=Scoring!$A$53,Scoring!$I$53,IF(ThreatSum!C7=Scoring!$A$54,Scoring!$I$54))))))</f>
        <v>0</v>
      </c>
      <c r="AE7" t="b">
        <f>IF(ThreatSum!D7=0,0,IF(ThreatSum!D7=Scoring!$A$50,Scoring!$I$50,IF(ThreatSum!D7=Scoring!$A$51,Scoring!$I$51,IF(ThreatSum!D7=Scoring!$A$52,Scoring!$I$52,IF(ThreatSum!D7=Scoring!$A$53,Scoring!$I$53,IF(ThreatSum!D7=Scoring!$A$54,Scoring!$I$54))))))</f>
        <v>0</v>
      </c>
      <c r="AF7" t="b">
        <f>IF(ThreatSum!E7=0,0,IF(ThreatSum!E7=Scoring!$A$50,Scoring!$I$50,IF(ThreatSum!E7=Scoring!$A$51,Scoring!$I$51,IF(ThreatSum!E7=Scoring!$A$52,Scoring!$I$52,IF(ThreatSum!E7=Scoring!$A$53,Scoring!$I$53,IF(ThreatSum!E7=Scoring!$A$54,Scoring!$I$54))))))</f>
        <v>0</v>
      </c>
      <c r="AG7" t="b">
        <f>IF(ThreatSum!F7=0,0,IF(ThreatSum!F7=Scoring!$A$50,Scoring!$I$50,IF(ThreatSum!F7=Scoring!$A$51,Scoring!$I$51,IF(ThreatSum!F7=Scoring!$A$52,Scoring!$I$52,IF(ThreatSum!F7=Scoring!$A$53,Scoring!$I$53,IF(ThreatSum!F7=Scoring!$A$54,Scoring!$I$54))))))</f>
        <v>0</v>
      </c>
      <c r="AH7" t="b">
        <f>IF(ThreatSum!G7=0,0,IF(ThreatSum!G7=Scoring!$A$50,Scoring!$I$50,IF(ThreatSum!G7=Scoring!$A$51,Scoring!$I$51,IF(ThreatSum!G7=Scoring!$A$52,Scoring!$I$52,IF(ThreatSum!G7=Scoring!$A$53,Scoring!$I$53,IF(ThreatSum!G7=Scoring!$A$54,Scoring!$I$54))))))</f>
        <v>0</v>
      </c>
      <c r="AI7" t="b">
        <f>IF(ThreatSum!H7=0,0,IF(ThreatSum!H7=Scoring!$A$50,Scoring!$I$50,IF(ThreatSum!H7=Scoring!$A$51,Scoring!$I$51,IF(ThreatSum!H7=Scoring!$A$52,Scoring!$I$52,IF(ThreatSum!H7=Scoring!$A$53,Scoring!$I$53,IF(ThreatSum!H7=Scoring!$A$54,Scoring!$I$54))))))</f>
        <v>0</v>
      </c>
      <c r="AJ7" t="b">
        <f>IF(ThreatSum!I7=0,0,IF(ThreatSum!I7=Scoring!$A$50,Scoring!$I$50,IF(ThreatSum!I7=Scoring!$A$51,Scoring!$I$51,IF(ThreatSum!I7=Scoring!$A$52,Scoring!$I$52,IF(ThreatSum!I7=Scoring!$A$53,Scoring!$I$53,IF(ThreatSum!I7=Scoring!$A$54,Scoring!$I$54))))))</f>
        <v>0</v>
      </c>
      <c r="AK7" t="b">
        <f>IF(ThreatSum!J7=0,0,IF(ThreatSum!J7=Scoring!$A$50,Scoring!$I$50,IF(ThreatSum!J7=Scoring!$A$51,Scoring!$I$51,IF(ThreatSum!J7=Scoring!$A$52,Scoring!$I$52,IF(ThreatSum!J7=Scoring!$A$53,Scoring!$I$53,IF(ThreatSum!J7=Scoring!$A$54,Scoring!$I$54))))))</f>
        <v>0</v>
      </c>
      <c r="AL7" t="b">
        <f>IF(ThreatSum!K7=0,0,IF(ThreatSum!K7=Scoring!$A$50,Scoring!$I$50,IF(ThreatSum!K7=Scoring!$A$51,Scoring!$I$51,IF(ThreatSum!K7=Scoring!$A$52,Scoring!$I$52,IF(ThreatSum!K7=Scoring!$A$53,Scoring!$I$53,IF(ThreatSum!K7=Scoring!$A$54,Scoring!$I$54))))))</f>
        <v>0</v>
      </c>
      <c r="AM7" t="b">
        <f>IF(ThreatSum!L7=0,0,IF(ThreatSum!L7=Scoring!$A$50,Scoring!$I$50,IF(ThreatSum!L7=Scoring!$A$51,Scoring!$I$51,IF(ThreatSum!L7=Scoring!$A$52,Scoring!$I$52,IF(ThreatSum!L7=Scoring!$A$53,Scoring!$I$53,IF(ThreatSum!L7=Scoring!$A$54,Scoring!$I$54))))))</f>
        <v>0</v>
      </c>
      <c r="AN7" t="b">
        <f>IF(ThreatSum!M7=0,0,IF(ThreatSum!M7=Scoring!$A$50,Scoring!$I$50,IF(ThreatSum!M7=Scoring!$A$51,Scoring!$I$51,IF(ThreatSum!M7=Scoring!$A$52,Scoring!$I$52,IF(ThreatSum!M7=Scoring!$A$53,Scoring!$I$53,IF(ThreatSum!M7=Scoring!$A$54,Scoring!$I$54))))))</f>
        <v>0</v>
      </c>
    </row>
    <row r="8" spans="1:40" s="23" customFormat="1" ht="18" customHeight="1" x14ac:dyDescent="0.25">
      <c r="A8" s="246" t="str">
        <f>IF(ThreatList!$A$7=0,"",ThreatList!$A$7)</f>
        <v/>
      </c>
      <c r="B8" s="252" t="str">
        <f>Ratings!J72</f>
        <v>-</v>
      </c>
      <c r="C8" s="65" t="str">
        <f>Ratings!AB72</f>
        <v>-</v>
      </c>
      <c r="D8" s="65" t="str">
        <f>Ratings!AT$72</f>
        <v>-</v>
      </c>
      <c r="E8" s="65" t="str">
        <f>Ratings!BL$72</f>
        <v>-</v>
      </c>
      <c r="F8" s="65" t="str">
        <f>Ratings!CD$72</f>
        <v>-</v>
      </c>
      <c r="G8" s="65" t="str">
        <f>Ratings!CV$72</f>
        <v>-</v>
      </c>
      <c r="H8" s="65" t="str">
        <f>Ratings!DN$72</f>
        <v>-</v>
      </c>
      <c r="I8" s="65" t="str">
        <f>Ratings!EF$72</f>
        <v>-</v>
      </c>
      <c r="J8" s="65" t="str">
        <f>Ratings!EX$72</f>
        <v>-</v>
      </c>
      <c r="K8" s="65" t="str">
        <f>Ratings!FP$72</f>
        <v>-</v>
      </c>
      <c r="L8" s="65" t="str">
        <f>Ratings!GH$72</f>
        <v>-</v>
      </c>
      <c r="M8" s="253" t="str">
        <f>Ratings!GZ$72</f>
        <v>-</v>
      </c>
      <c r="N8" s="240" t="str">
        <f t="shared" si="0"/>
        <v/>
      </c>
      <c r="AA8" t="str">
        <f>IF(AB8&gt;=Scoring!$B$59,Scoring!$A$59,IF(AB8&gt;=Scoring!$B$60,Scoring!$A$60,IF(AB8&gt;=Scoring!$B$61,Scoring!$A$61,IF(AB8&gt;=Scoring!$B$62,Scoring!$A$62,IF(AB8&gt;=Scoring!$B$63,Scoring!$A$63,IF(AB8&gt;=0,""))))))</f>
        <v/>
      </c>
      <c r="AB8">
        <f t="shared" si="1"/>
        <v>0</v>
      </c>
      <c r="AC8" t="b">
        <f>IF(ThreatSum!B8=0,0,IF(ThreatSum!B8=Scoring!$A$50,Scoring!$I$50,IF(ThreatSum!B8=Scoring!$A$51,Scoring!$I$51,IF(ThreatSum!B8=Scoring!$A$52,Scoring!$I$52,IF(ThreatSum!B8=Scoring!$A$53,Scoring!$I$53,IF(ThreatSum!B8=Scoring!$A$54,Scoring!$I$54))))))</f>
        <v>0</v>
      </c>
      <c r="AD8" t="b">
        <f>IF(ThreatSum!C8=0,0,IF(ThreatSum!C8=Scoring!$A$50,Scoring!$I$50,IF(ThreatSum!C8=Scoring!$A$51,Scoring!$I$51,IF(ThreatSum!C8=Scoring!$A$52,Scoring!$I$52,IF(ThreatSum!C8=Scoring!$A$53,Scoring!$I$53,IF(ThreatSum!C8=Scoring!$A$54,Scoring!$I$54))))))</f>
        <v>0</v>
      </c>
      <c r="AE8" t="b">
        <f>IF(ThreatSum!D8=0,0,IF(ThreatSum!D8=Scoring!$A$50,Scoring!$I$50,IF(ThreatSum!D8=Scoring!$A$51,Scoring!$I$51,IF(ThreatSum!D8=Scoring!$A$52,Scoring!$I$52,IF(ThreatSum!D8=Scoring!$A$53,Scoring!$I$53,IF(ThreatSum!D8=Scoring!$A$54,Scoring!$I$54))))))</f>
        <v>0</v>
      </c>
      <c r="AF8" t="b">
        <f>IF(ThreatSum!E8=0,0,IF(ThreatSum!E8=Scoring!$A$50,Scoring!$I$50,IF(ThreatSum!E8=Scoring!$A$51,Scoring!$I$51,IF(ThreatSum!E8=Scoring!$A$52,Scoring!$I$52,IF(ThreatSum!E8=Scoring!$A$53,Scoring!$I$53,IF(ThreatSum!E8=Scoring!$A$54,Scoring!$I$54))))))</f>
        <v>0</v>
      </c>
      <c r="AG8" t="b">
        <f>IF(ThreatSum!F8=0,0,IF(ThreatSum!F8=Scoring!$A$50,Scoring!$I$50,IF(ThreatSum!F8=Scoring!$A$51,Scoring!$I$51,IF(ThreatSum!F8=Scoring!$A$52,Scoring!$I$52,IF(ThreatSum!F8=Scoring!$A$53,Scoring!$I$53,IF(ThreatSum!F8=Scoring!$A$54,Scoring!$I$54))))))</f>
        <v>0</v>
      </c>
      <c r="AH8" t="b">
        <f>IF(ThreatSum!G8=0,0,IF(ThreatSum!G8=Scoring!$A$50,Scoring!$I$50,IF(ThreatSum!G8=Scoring!$A$51,Scoring!$I$51,IF(ThreatSum!G8=Scoring!$A$52,Scoring!$I$52,IF(ThreatSum!G8=Scoring!$A$53,Scoring!$I$53,IF(ThreatSum!G8=Scoring!$A$54,Scoring!$I$54))))))</f>
        <v>0</v>
      </c>
      <c r="AI8" t="b">
        <f>IF(ThreatSum!H8=0,0,IF(ThreatSum!H8=Scoring!$A$50,Scoring!$I$50,IF(ThreatSum!H8=Scoring!$A$51,Scoring!$I$51,IF(ThreatSum!H8=Scoring!$A$52,Scoring!$I$52,IF(ThreatSum!H8=Scoring!$A$53,Scoring!$I$53,IF(ThreatSum!H8=Scoring!$A$54,Scoring!$I$54))))))</f>
        <v>0</v>
      </c>
      <c r="AJ8" t="b">
        <f>IF(ThreatSum!I8=0,0,IF(ThreatSum!I8=Scoring!$A$50,Scoring!$I$50,IF(ThreatSum!I8=Scoring!$A$51,Scoring!$I$51,IF(ThreatSum!I8=Scoring!$A$52,Scoring!$I$52,IF(ThreatSum!I8=Scoring!$A$53,Scoring!$I$53,IF(ThreatSum!I8=Scoring!$A$54,Scoring!$I$54))))))</f>
        <v>0</v>
      </c>
      <c r="AK8" t="b">
        <f>IF(ThreatSum!J8=0,0,IF(ThreatSum!J8=Scoring!$A$50,Scoring!$I$50,IF(ThreatSum!J8=Scoring!$A$51,Scoring!$I$51,IF(ThreatSum!J8=Scoring!$A$52,Scoring!$I$52,IF(ThreatSum!J8=Scoring!$A$53,Scoring!$I$53,IF(ThreatSum!J8=Scoring!$A$54,Scoring!$I$54))))))</f>
        <v>0</v>
      </c>
      <c r="AL8" t="b">
        <f>IF(ThreatSum!K8=0,0,IF(ThreatSum!K8=Scoring!$A$50,Scoring!$I$50,IF(ThreatSum!K8=Scoring!$A$51,Scoring!$I$51,IF(ThreatSum!K8=Scoring!$A$52,Scoring!$I$52,IF(ThreatSum!K8=Scoring!$A$53,Scoring!$I$53,IF(ThreatSum!K8=Scoring!$A$54,Scoring!$I$54))))))</f>
        <v>0</v>
      </c>
      <c r="AM8" t="b">
        <f>IF(ThreatSum!L8=0,0,IF(ThreatSum!L8=Scoring!$A$50,Scoring!$I$50,IF(ThreatSum!L8=Scoring!$A$51,Scoring!$I$51,IF(ThreatSum!L8=Scoring!$A$52,Scoring!$I$52,IF(ThreatSum!L8=Scoring!$A$53,Scoring!$I$53,IF(ThreatSum!L8=Scoring!$A$54,Scoring!$I$54))))))</f>
        <v>0</v>
      </c>
      <c r="AN8" t="b">
        <f>IF(ThreatSum!M8=0,0,IF(ThreatSum!M8=Scoring!$A$50,Scoring!$I$50,IF(ThreatSum!M8=Scoring!$A$51,Scoring!$I$51,IF(ThreatSum!M8=Scoring!$A$52,Scoring!$I$52,IF(ThreatSum!M8=Scoring!$A$53,Scoring!$I$53,IF(ThreatSum!M8=Scoring!$A$54,Scoring!$I$54))))))</f>
        <v>0</v>
      </c>
    </row>
    <row r="9" spans="1:40" s="23" customFormat="1" ht="18" customHeight="1" x14ac:dyDescent="0.25">
      <c r="A9" s="246" t="str">
        <f>IF(ThreatList!$A$8=0,"",ThreatList!$A$8)</f>
        <v/>
      </c>
      <c r="B9" s="252" t="str">
        <f>Ratings!K72</f>
        <v>-</v>
      </c>
      <c r="C9" s="65" t="str">
        <f>Ratings!AC72</f>
        <v>-</v>
      </c>
      <c r="D9" s="65" t="str">
        <f>Ratings!AU$72</f>
        <v>-</v>
      </c>
      <c r="E9" s="65" t="str">
        <f>Ratings!BM$72</f>
        <v>-</v>
      </c>
      <c r="F9" s="65" t="str">
        <f>Ratings!CE$72</f>
        <v>-</v>
      </c>
      <c r="G9" s="65" t="str">
        <f>Ratings!CW$72</f>
        <v>-</v>
      </c>
      <c r="H9" s="65" t="str">
        <f>Ratings!DO$72</f>
        <v>-</v>
      </c>
      <c r="I9" s="65" t="str">
        <f>Ratings!EG$72</f>
        <v>-</v>
      </c>
      <c r="J9" s="65" t="str">
        <f>Ratings!EY$72</f>
        <v>-</v>
      </c>
      <c r="K9" s="65" t="str">
        <f>Ratings!FQ$72</f>
        <v>-</v>
      </c>
      <c r="L9" s="65" t="str">
        <f>Ratings!GI$72</f>
        <v>-</v>
      </c>
      <c r="M9" s="253" t="str">
        <f>Ratings!HA$72</f>
        <v>-</v>
      </c>
      <c r="N9" s="240" t="str">
        <f t="shared" si="0"/>
        <v/>
      </c>
      <c r="AA9" t="str">
        <f>IF(AB9&gt;=Scoring!$B$59,Scoring!$A$59,IF(AB9&gt;=Scoring!$B$60,Scoring!$A$60,IF(AB9&gt;=Scoring!$B$61,Scoring!$A$61,IF(AB9&gt;=Scoring!$B$62,Scoring!$A$62,IF(AB9&gt;=Scoring!$B$63,Scoring!$A$63,IF(AB9&gt;=0,""))))))</f>
        <v/>
      </c>
      <c r="AB9">
        <f t="shared" si="1"/>
        <v>0</v>
      </c>
      <c r="AC9" t="b">
        <f>IF(ThreatSum!B9=0,0,IF(ThreatSum!B9=Scoring!$A$50,Scoring!$I$50,IF(ThreatSum!B9=Scoring!$A$51,Scoring!$I$51,IF(ThreatSum!B9=Scoring!$A$52,Scoring!$I$52,IF(ThreatSum!B9=Scoring!$A$53,Scoring!$I$53,IF(ThreatSum!B9=Scoring!$A$54,Scoring!$I$54))))))</f>
        <v>0</v>
      </c>
      <c r="AD9" t="b">
        <f>IF(ThreatSum!C9=0,0,IF(ThreatSum!C9=Scoring!$A$50,Scoring!$I$50,IF(ThreatSum!C9=Scoring!$A$51,Scoring!$I$51,IF(ThreatSum!C9=Scoring!$A$52,Scoring!$I$52,IF(ThreatSum!C9=Scoring!$A$53,Scoring!$I$53,IF(ThreatSum!C9=Scoring!$A$54,Scoring!$I$54))))))</f>
        <v>0</v>
      </c>
      <c r="AE9" t="b">
        <f>IF(ThreatSum!D9=0,0,IF(ThreatSum!D9=Scoring!$A$50,Scoring!$I$50,IF(ThreatSum!D9=Scoring!$A$51,Scoring!$I$51,IF(ThreatSum!D9=Scoring!$A$52,Scoring!$I$52,IF(ThreatSum!D9=Scoring!$A$53,Scoring!$I$53,IF(ThreatSum!D9=Scoring!$A$54,Scoring!$I$54))))))</f>
        <v>0</v>
      </c>
      <c r="AF9" t="b">
        <f>IF(ThreatSum!E9=0,0,IF(ThreatSum!E9=Scoring!$A$50,Scoring!$I$50,IF(ThreatSum!E9=Scoring!$A$51,Scoring!$I$51,IF(ThreatSum!E9=Scoring!$A$52,Scoring!$I$52,IF(ThreatSum!E9=Scoring!$A$53,Scoring!$I$53,IF(ThreatSum!E9=Scoring!$A$54,Scoring!$I$54))))))</f>
        <v>0</v>
      </c>
      <c r="AG9" t="b">
        <f>IF(ThreatSum!F9=0,0,IF(ThreatSum!F9=Scoring!$A$50,Scoring!$I$50,IF(ThreatSum!F9=Scoring!$A$51,Scoring!$I$51,IF(ThreatSum!F9=Scoring!$A$52,Scoring!$I$52,IF(ThreatSum!F9=Scoring!$A$53,Scoring!$I$53,IF(ThreatSum!F9=Scoring!$A$54,Scoring!$I$54))))))</f>
        <v>0</v>
      </c>
      <c r="AH9" t="b">
        <f>IF(ThreatSum!G9=0,0,IF(ThreatSum!G9=Scoring!$A$50,Scoring!$I$50,IF(ThreatSum!G9=Scoring!$A$51,Scoring!$I$51,IF(ThreatSum!G9=Scoring!$A$52,Scoring!$I$52,IF(ThreatSum!G9=Scoring!$A$53,Scoring!$I$53,IF(ThreatSum!G9=Scoring!$A$54,Scoring!$I$54))))))</f>
        <v>0</v>
      </c>
      <c r="AI9" t="b">
        <f>IF(ThreatSum!H9=0,0,IF(ThreatSum!H9=Scoring!$A$50,Scoring!$I$50,IF(ThreatSum!H9=Scoring!$A$51,Scoring!$I$51,IF(ThreatSum!H9=Scoring!$A$52,Scoring!$I$52,IF(ThreatSum!H9=Scoring!$A$53,Scoring!$I$53,IF(ThreatSum!H9=Scoring!$A$54,Scoring!$I$54))))))</f>
        <v>0</v>
      </c>
      <c r="AJ9" t="b">
        <f>IF(ThreatSum!I9=0,0,IF(ThreatSum!I9=Scoring!$A$50,Scoring!$I$50,IF(ThreatSum!I9=Scoring!$A$51,Scoring!$I$51,IF(ThreatSum!I9=Scoring!$A$52,Scoring!$I$52,IF(ThreatSum!I9=Scoring!$A$53,Scoring!$I$53,IF(ThreatSum!I9=Scoring!$A$54,Scoring!$I$54))))))</f>
        <v>0</v>
      </c>
      <c r="AK9" t="b">
        <f>IF(ThreatSum!J9=0,0,IF(ThreatSum!J9=Scoring!$A$50,Scoring!$I$50,IF(ThreatSum!J9=Scoring!$A$51,Scoring!$I$51,IF(ThreatSum!J9=Scoring!$A$52,Scoring!$I$52,IF(ThreatSum!J9=Scoring!$A$53,Scoring!$I$53,IF(ThreatSum!J9=Scoring!$A$54,Scoring!$I$54))))))</f>
        <v>0</v>
      </c>
      <c r="AL9" t="b">
        <f>IF(ThreatSum!K9=0,0,IF(ThreatSum!K9=Scoring!$A$50,Scoring!$I$50,IF(ThreatSum!K9=Scoring!$A$51,Scoring!$I$51,IF(ThreatSum!K9=Scoring!$A$52,Scoring!$I$52,IF(ThreatSum!K9=Scoring!$A$53,Scoring!$I$53,IF(ThreatSum!K9=Scoring!$A$54,Scoring!$I$54))))))</f>
        <v>0</v>
      </c>
      <c r="AM9" t="b">
        <f>IF(ThreatSum!L9=0,0,IF(ThreatSum!L9=Scoring!$A$50,Scoring!$I$50,IF(ThreatSum!L9=Scoring!$A$51,Scoring!$I$51,IF(ThreatSum!L9=Scoring!$A$52,Scoring!$I$52,IF(ThreatSum!L9=Scoring!$A$53,Scoring!$I$53,IF(ThreatSum!L9=Scoring!$A$54,Scoring!$I$54))))))</f>
        <v>0</v>
      </c>
      <c r="AN9" t="b">
        <f>IF(ThreatSum!M9=0,0,IF(ThreatSum!M9=Scoring!$A$50,Scoring!$I$50,IF(ThreatSum!M9=Scoring!$A$51,Scoring!$I$51,IF(ThreatSum!M9=Scoring!$A$52,Scoring!$I$52,IF(ThreatSum!M9=Scoring!$A$53,Scoring!$I$53,IF(ThreatSum!M9=Scoring!$A$54,Scoring!$I$54))))))</f>
        <v>0</v>
      </c>
    </row>
    <row r="10" spans="1:40" s="23" customFormat="1" ht="18" customHeight="1" x14ac:dyDescent="0.25">
      <c r="A10" s="246" t="str">
        <f>IF(ThreatList!$A$9=0,"",ThreatList!$A$9)</f>
        <v/>
      </c>
      <c r="B10" s="252" t="str">
        <f>Ratings!L72</f>
        <v>-</v>
      </c>
      <c r="C10" s="65" t="str">
        <f>Ratings!AD72</f>
        <v>-</v>
      </c>
      <c r="D10" s="65" t="str">
        <f>Ratings!AV$72</f>
        <v>-</v>
      </c>
      <c r="E10" s="65" t="str">
        <f>Ratings!BN$72</f>
        <v>-</v>
      </c>
      <c r="F10" s="65" t="str">
        <f>Ratings!CF$72</f>
        <v>-</v>
      </c>
      <c r="G10" s="65" t="str">
        <f>Ratings!CX$72</f>
        <v>-</v>
      </c>
      <c r="H10" s="65" t="str">
        <f>Ratings!DP$72</f>
        <v>-</v>
      </c>
      <c r="I10" s="65" t="str">
        <f>Ratings!EH$72</f>
        <v>-</v>
      </c>
      <c r="J10" s="65" t="str">
        <f>Ratings!EZ$72</f>
        <v>-</v>
      </c>
      <c r="K10" s="65" t="str">
        <f>Ratings!FR$72</f>
        <v>-</v>
      </c>
      <c r="L10" s="65" t="str">
        <f>Ratings!GJ$72</f>
        <v>-</v>
      </c>
      <c r="M10" s="253" t="str">
        <f>Ratings!HB$72</f>
        <v>-</v>
      </c>
      <c r="N10" s="240" t="str">
        <f t="shared" si="0"/>
        <v/>
      </c>
      <c r="AA10" t="str">
        <f>IF(AB10&gt;=Scoring!$B$59,Scoring!$A$59,IF(AB10&gt;=Scoring!$B$60,Scoring!$A$60,IF(AB10&gt;=Scoring!$B$61,Scoring!$A$61,IF(AB10&gt;=Scoring!$B$62,Scoring!$A$62,IF(AB10&gt;=Scoring!$B$63,Scoring!$A$63,IF(AB10&gt;=0,""))))))</f>
        <v/>
      </c>
      <c r="AB10">
        <f t="shared" si="1"/>
        <v>0</v>
      </c>
      <c r="AC10" t="b">
        <f>IF(ThreatSum!B10=0,0,IF(ThreatSum!B10=Scoring!$A$50,Scoring!$I$50,IF(ThreatSum!B10=Scoring!$A$51,Scoring!$I$51,IF(ThreatSum!B10=Scoring!$A$52,Scoring!$I$52,IF(ThreatSum!B10=Scoring!$A$53,Scoring!$I$53,IF(ThreatSum!B10=Scoring!$A$54,Scoring!$I$54))))))</f>
        <v>0</v>
      </c>
      <c r="AD10" t="b">
        <f>IF(ThreatSum!C10=0,0,IF(ThreatSum!C10=Scoring!$A$50,Scoring!$I$50,IF(ThreatSum!C10=Scoring!$A$51,Scoring!$I$51,IF(ThreatSum!C10=Scoring!$A$52,Scoring!$I$52,IF(ThreatSum!C10=Scoring!$A$53,Scoring!$I$53,IF(ThreatSum!C10=Scoring!$A$54,Scoring!$I$54))))))</f>
        <v>0</v>
      </c>
      <c r="AE10" t="b">
        <f>IF(ThreatSum!D10=0,0,IF(ThreatSum!D10=Scoring!$A$50,Scoring!$I$50,IF(ThreatSum!D10=Scoring!$A$51,Scoring!$I$51,IF(ThreatSum!D10=Scoring!$A$52,Scoring!$I$52,IF(ThreatSum!D10=Scoring!$A$53,Scoring!$I$53,IF(ThreatSum!D10=Scoring!$A$54,Scoring!$I$54))))))</f>
        <v>0</v>
      </c>
      <c r="AF10" t="b">
        <f>IF(ThreatSum!E10=0,0,IF(ThreatSum!E10=Scoring!$A$50,Scoring!$I$50,IF(ThreatSum!E10=Scoring!$A$51,Scoring!$I$51,IF(ThreatSum!E10=Scoring!$A$52,Scoring!$I$52,IF(ThreatSum!E10=Scoring!$A$53,Scoring!$I$53,IF(ThreatSum!E10=Scoring!$A$54,Scoring!$I$54))))))</f>
        <v>0</v>
      </c>
      <c r="AG10" t="b">
        <f>IF(ThreatSum!F10=0,0,IF(ThreatSum!F10=Scoring!$A$50,Scoring!$I$50,IF(ThreatSum!F10=Scoring!$A$51,Scoring!$I$51,IF(ThreatSum!F10=Scoring!$A$52,Scoring!$I$52,IF(ThreatSum!F10=Scoring!$A$53,Scoring!$I$53,IF(ThreatSum!F10=Scoring!$A$54,Scoring!$I$54))))))</f>
        <v>0</v>
      </c>
      <c r="AH10" t="b">
        <f>IF(ThreatSum!G10=0,0,IF(ThreatSum!G10=Scoring!$A$50,Scoring!$I$50,IF(ThreatSum!G10=Scoring!$A$51,Scoring!$I$51,IF(ThreatSum!G10=Scoring!$A$52,Scoring!$I$52,IF(ThreatSum!G10=Scoring!$A$53,Scoring!$I$53,IF(ThreatSum!G10=Scoring!$A$54,Scoring!$I$54))))))</f>
        <v>0</v>
      </c>
      <c r="AI10" t="b">
        <f>IF(ThreatSum!H10=0,0,IF(ThreatSum!H10=Scoring!$A$50,Scoring!$I$50,IF(ThreatSum!H10=Scoring!$A$51,Scoring!$I$51,IF(ThreatSum!H10=Scoring!$A$52,Scoring!$I$52,IF(ThreatSum!H10=Scoring!$A$53,Scoring!$I$53,IF(ThreatSum!H10=Scoring!$A$54,Scoring!$I$54))))))</f>
        <v>0</v>
      </c>
      <c r="AJ10" t="b">
        <f>IF(ThreatSum!I10=0,0,IF(ThreatSum!I10=Scoring!$A$50,Scoring!$I$50,IF(ThreatSum!I10=Scoring!$A$51,Scoring!$I$51,IF(ThreatSum!I10=Scoring!$A$52,Scoring!$I$52,IF(ThreatSum!I10=Scoring!$A$53,Scoring!$I$53,IF(ThreatSum!I10=Scoring!$A$54,Scoring!$I$54))))))</f>
        <v>0</v>
      </c>
      <c r="AK10" t="b">
        <f>IF(ThreatSum!J10=0,0,IF(ThreatSum!J10=Scoring!$A$50,Scoring!$I$50,IF(ThreatSum!J10=Scoring!$A$51,Scoring!$I$51,IF(ThreatSum!J10=Scoring!$A$52,Scoring!$I$52,IF(ThreatSum!J10=Scoring!$A$53,Scoring!$I$53,IF(ThreatSum!J10=Scoring!$A$54,Scoring!$I$54))))))</f>
        <v>0</v>
      </c>
      <c r="AL10" t="b">
        <f>IF(ThreatSum!K10=0,0,IF(ThreatSum!K10=Scoring!$A$50,Scoring!$I$50,IF(ThreatSum!K10=Scoring!$A$51,Scoring!$I$51,IF(ThreatSum!K10=Scoring!$A$52,Scoring!$I$52,IF(ThreatSum!K10=Scoring!$A$53,Scoring!$I$53,IF(ThreatSum!K10=Scoring!$A$54,Scoring!$I$54))))))</f>
        <v>0</v>
      </c>
      <c r="AM10" t="b">
        <f>IF(ThreatSum!L10=0,0,IF(ThreatSum!L10=Scoring!$A$50,Scoring!$I$50,IF(ThreatSum!L10=Scoring!$A$51,Scoring!$I$51,IF(ThreatSum!L10=Scoring!$A$52,Scoring!$I$52,IF(ThreatSum!L10=Scoring!$A$53,Scoring!$I$53,IF(ThreatSum!L10=Scoring!$A$54,Scoring!$I$54))))))</f>
        <v>0</v>
      </c>
      <c r="AN10" t="b">
        <f>IF(ThreatSum!M10=0,0,IF(ThreatSum!M10=Scoring!$A$50,Scoring!$I$50,IF(ThreatSum!M10=Scoring!$A$51,Scoring!$I$51,IF(ThreatSum!M10=Scoring!$A$52,Scoring!$I$52,IF(ThreatSum!M10=Scoring!$A$53,Scoring!$I$53,IF(ThreatSum!M10=Scoring!$A$54,Scoring!$I$54))))))</f>
        <v>0</v>
      </c>
    </row>
    <row r="11" spans="1:40" s="23" customFormat="1" ht="18" customHeight="1" x14ac:dyDescent="0.25">
      <c r="A11" s="246" t="str">
        <f>IF(ThreatList!$A$10=0,"",ThreatList!$A$10)</f>
        <v/>
      </c>
      <c r="B11" s="252" t="str">
        <f>Ratings!M72</f>
        <v>-</v>
      </c>
      <c r="C11" s="65" t="str">
        <f>Ratings!AE72</f>
        <v>-</v>
      </c>
      <c r="D11" s="65" t="str">
        <f>Ratings!AW$72</f>
        <v>-</v>
      </c>
      <c r="E11" s="65" t="str">
        <f>Ratings!BO$72</f>
        <v>-</v>
      </c>
      <c r="F11" s="65" t="str">
        <f>Ratings!CG$72</f>
        <v>-</v>
      </c>
      <c r="G11" s="65" t="str">
        <f>Ratings!CY$72</f>
        <v>-</v>
      </c>
      <c r="H11" s="65" t="str">
        <f>Ratings!DQ$72</f>
        <v>-</v>
      </c>
      <c r="I11" s="65" t="str">
        <f>Ratings!EI$72</f>
        <v>-</v>
      </c>
      <c r="J11" s="65" t="str">
        <f>Ratings!FA$72</f>
        <v>-</v>
      </c>
      <c r="K11" s="65" t="str">
        <f>Ratings!FS$72</f>
        <v>-</v>
      </c>
      <c r="L11" s="65" t="str">
        <f>Ratings!GK$72</f>
        <v>-</v>
      </c>
      <c r="M11" s="253" t="str">
        <f>Ratings!HC$72</f>
        <v>-</v>
      </c>
      <c r="N11" s="240" t="str">
        <f t="shared" si="0"/>
        <v/>
      </c>
      <c r="AA11" t="str">
        <f>IF(AB11&gt;=Scoring!$B$59,Scoring!$A$59,IF(AB11&gt;=Scoring!$B$60,Scoring!$A$60,IF(AB11&gt;=Scoring!$B$61,Scoring!$A$61,IF(AB11&gt;=Scoring!$B$62,Scoring!$A$62,IF(AB11&gt;=Scoring!$B$63,Scoring!$A$63,IF(AB11&gt;=0,""))))))</f>
        <v/>
      </c>
      <c r="AB11">
        <f t="shared" si="1"/>
        <v>0</v>
      </c>
      <c r="AC11" t="b">
        <f>IF(ThreatSum!B11=0,0,IF(ThreatSum!B11=Scoring!$A$50,Scoring!$I$50,IF(ThreatSum!B11=Scoring!$A$51,Scoring!$I$51,IF(ThreatSum!B11=Scoring!$A$52,Scoring!$I$52,IF(ThreatSum!B11=Scoring!$A$53,Scoring!$I$53,IF(ThreatSum!B11=Scoring!$A$54,Scoring!$I$54))))))</f>
        <v>0</v>
      </c>
      <c r="AD11" t="b">
        <f>IF(ThreatSum!C11=0,0,IF(ThreatSum!C11=Scoring!$A$50,Scoring!$I$50,IF(ThreatSum!C11=Scoring!$A$51,Scoring!$I$51,IF(ThreatSum!C11=Scoring!$A$52,Scoring!$I$52,IF(ThreatSum!C11=Scoring!$A$53,Scoring!$I$53,IF(ThreatSum!C11=Scoring!$A$54,Scoring!$I$54))))))</f>
        <v>0</v>
      </c>
      <c r="AE11" t="b">
        <f>IF(ThreatSum!D11=0,0,IF(ThreatSum!D11=Scoring!$A$50,Scoring!$I$50,IF(ThreatSum!D11=Scoring!$A$51,Scoring!$I$51,IF(ThreatSum!D11=Scoring!$A$52,Scoring!$I$52,IF(ThreatSum!D11=Scoring!$A$53,Scoring!$I$53,IF(ThreatSum!D11=Scoring!$A$54,Scoring!$I$54))))))</f>
        <v>0</v>
      </c>
      <c r="AF11" t="b">
        <f>IF(ThreatSum!E11=0,0,IF(ThreatSum!E11=Scoring!$A$50,Scoring!$I$50,IF(ThreatSum!E11=Scoring!$A$51,Scoring!$I$51,IF(ThreatSum!E11=Scoring!$A$52,Scoring!$I$52,IF(ThreatSum!E11=Scoring!$A$53,Scoring!$I$53,IF(ThreatSum!E11=Scoring!$A$54,Scoring!$I$54))))))</f>
        <v>0</v>
      </c>
      <c r="AG11" t="b">
        <f>IF(ThreatSum!F11=0,0,IF(ThreatSum!F11=Scoring!$A$50,Scoring!$I$50,IF(ThreatSum!F11=Scoring!$A$51,Scoring!$I$51,IF(ThreatSum!F11=Scoring!$A$52,Scoring!$I$52,IF(ThreatSum!F11=Scoring!$A$53,Scoring!$I$53,IF(ThreatSum!F11=Scoring!$A$54,Scoring!$I$54))))))</f>
        <v>0</v>
      </c>
      <c r="AH11" t="b">
        <f>IF(ThreatSum!G11=0,0,IF(ThreatSum!G11=Scoring!$A$50,Scoring!$I$50,IF(ThreatSum!G11=Scoring!$A$51,Scoring!$I$51,IF(ThreatSum!G11=Scoring!$A$52,Scoring!$I$52,IF(ThreatSum!G11=Scoring!$A$53,Scoring!$I$53,IF(ThreatSum!G11=Scoring!$A$54,Scoring!$I$54))))))</f>
        <v>0</v>
      </c>
      <c r="AI11" t="b">
        <f>IF(ThreatSum!H11=0,0,IF(ThreatSum!H11=Scoring!$A$50,Scoring!$I$50,IF(ThreatSum!H11=Scoring!$A$51,Scoring!$I$51,IF(ThreatSum!H11=Scoring!$A$52,Scoring!$I$52,IF(ThreatSum!H11=Scoring!$A$53,Scoring!$I$53,IF(ThreatSum!H11=Scoring!$A$54,Scoring!$I$54))))))</f>
        <v>0</v>
      </c>
      <c r="AJ11" t="b">
        <f>IF(ThreatSum!I11=0,0,IF(ThreatSum!I11=Scoring!$A$50,Scoring!$I$50,IF(ThreatSum!I11=Scoring!$A$51,Scoring!$I$51,IF(ThreatSum!I11=Scoring!$A$52,Scoring!$I$52,IF(ThreatSum!I11=Scoring!$A$53,Scoring!$I$53,IF(ThreatSum!I11=Scoring!$A$54,Scoring!$I$54))))))</f>
        <v>0</v>
      </c>
      <c r="AK11" t="b">
        <f>IF(ThreatSum!J11=0,0,IF(ThreatSum!J11=Scoring!$A$50,Scoring!$I$50,IF(ThreatSum!J11=Scoring!$A$51,Scoring!$I$51,IF(ThreatSum!J11=Scoring!$A$52,Scoring!$I$52,IF(ThreatSum!J11=Scoring!$A$53,Scoring!$I$53,IF(ThreatSum!J11=Scoring!$A$54,Scoring!$I$54))))))</f>
        <v>0</v>
      </c>
      <c r="AL11" t="b">
        <f>IF(ThreatSum!K11=0,0,IF(ThreatSum!K11=Scoring!$A$50,Scoring!$I$50,IF(ThreatSum!K11=Scoring!$A$51,Scoring!$I$51,IF(ThreatSum!K11=Scoring!$A$52,Scoring!$I$52,IF(ThreatSum!K11=Scoring!$A$53,Scoring!$I$53,IF(ThreatSum!K11=Scoring!$A$54,Scoring!$I$54))))))</f>
        <v>0</v>
      </c>
      <c r="AM11" t="b">
        <f>IF(ThreatSum!L11=0,0,IF(ThreatSum!L11=Scoring!$A$50,Scoring!$I$50,IF(ThreatSum!L11=Scoring!$A$51,Scoring!$I$51,IF(ThreatSum!L11=Scoring!$A$52,Scoring!$I$52,IF(ThreatSum!L11=Scoring!$A$53,Scoring!$I$53,IF(ThreatSum!L11=Scoring!$A$54,Scoring!$I$54))))))</f>
        <v>0</v>
      </c>
      <c r="AN11" t="b">
        <f>IF(ThreatSum!M11=0,0,IF(ThreatSum!M11=Scoring!$A$50,Scoring!$I$50,IF(ThreatSum!M11=Scoring!$A$51,Scoring!$I$51,IF(ThreatSum!M11=Scoring!$A$52,Scoring!$I$52,IF(ThreatSum!M11=Scoring!$A$53,Scoring!$I$53,IF(ThreatSum!M11=Scoring!$A$54,Scoring!$I$54))))))</f>
        <v>0</v>
      </c>
    </row>
    <row r="12" spans="1:40" s="23" customFormat="1" ht="18" customHeight="1" x14ac:dyDescent="0.25">
      <c r="A12" s="246" t="str">
        <f>IF(ThreatList!$A$11=0,"",ThreatList!$A$11)</f>
        <v/>
      </c>
      <c r="B12" s="252" t="str">
        <f>Ratings!N72</f>
        <v>-</v>
      </c>
      <c r="C12" s="65" t="str">
        <f>Ratings!AF72</f>
        <v>-</v>
      </c>
      <c r="D12" s="65" t="str">
        <f>Ratings!AX$72</f>
        <v>-</v>
      </c>
      <c r="E12" s="65" t="str">
        <f>Ratings!BP$72</f>
        <v>-</v>
      </c>
      <c r="F12" s="65" t="str">
        <f>Ratings!CH$72</f>
        <v>-</v>
      </c>
      <c r="G12" s="65" t="str">
        <f>Ratings!CZ$72</f>
        <v>-</v>
      </c>
      <c r="H12" s="65" t="str">
        <f>Ratings!DR$72</f>
        <v>-</v>
      </c>
      <c r="I12" s="65" t="str">
        <f>Ratings!EJ$72</f>
        <v>-</v>
      </c>
      <c r="J12" s="65" t="str">
        <f>Ratings!FB$72</f>
        <v>-</v>
      </c>
      <c r="K12" s="65" t="str">
        <f>Ratings!FT$72</f>
        <v>-</v>
      </c>
      <c r="L12" s="65" t="str">
        <f>Ratings!GL$72</f>
        <v>-</v>
      </c>
      <c r="M12" s="253" t="str">
        <f>Ratings!HD$72</f>
        <v>-</v>
      </c>
      <c r="N12" s="240" t="str">
        <f t="shared" si="0"/>
        <v/>
      </c>
      <c r="AA12" t="str">
        <f>IF(AB12&gt;=Scoring!$B$59,Scoring!$A$59,IF(AB12&gt;=Scoring!$B$60,Scoring!$A$60,IF(AB12&gt;=Scoring!$B$61,Scoring!$A$61,IF(AB12&gt;=Scoring!$B$62,Scoring!$A$62,IF(AB12&gt;=Scoring!$B$63,Scoring!$A$63,IF(AB12&gt;=0,""))))))</f>
        <v/>
      </c>
      <c r="AB12">
        <f t="shared" si="1"/>
        <v>0</v>
      </c>
      <c r="AC12" t="b">
        <f>IF(ThreatSum!B12=0,0,IF(ThreatSum!B12=Scoring!$A$50,Scoring!$I$50,IF(ThreatSum!B12=Scoring!$A$51,Scoring!$I$51,IF(ThreatSum!B12=Scoring!$A$52,Scoring!$I$52,IF(ThreatSum!B12=Scoring!$A$53,Scoring!$I$53,IF(ThreatSum!B12=Scoring!$A$54,Scoring!$I$54))))))</f>
        <v>0</v>
      </c>
      <c r="AD12" t="b">
        <f>IF(ThreatSum!C12=0,0,IF(ThreatSum!C12=Scoring!$A$50,Scoring!$I$50,IF(ThreatSum!C12=Scoring!$A$51,Scoring!$I$51,IF(ThreatSum!C12=Scoring!$A$52,Scoring!$I$52,IF(ThreatSum!C12=Scoring!$A$53,Scoring!$I$53,IF(ThreatSum!C12=Scoring!$A$54,Scoring!$I$54))))))</f>
        <v>0</v>
      </c>
      <c r="AE12" t="b">
        <f>IF(ThreatSum!D12=0,0,IF(ThreatSum!D12=Scoring!$A$50,Scoring!$I$50,IF(ThreatSum!D12=Scoring!$A$51,Scoring!$I$51,IF(ThreatSum!D12=Scoring!$A$52,Scoring!$I$52,IF(ThreatSum!D12=Scoring!$A$53,Scoring!$I$53,IF(ThreatSum!D12=Scoring!$A$54,Scoring!$I$54))))))</f>
        <v>0</v>
      </c>
      <c r="AF12" t="b">
        <f>IF(ThreatSum!E12=0,0,IF(ThreatSum!E12=Scoring!$A$50,Scoring!$I$50,IF(ThreatSum!E12=Scoring!$A$51,Scoring!$I$51,IF(ThreatSum!E12=Scoring!$A$52,Scoring!$I$52,IF(ThreatSum!E12=Scoring!$A$53,Scoring!$I$53,IF(ThreatSum!E12=Scoring!$A$54,Scoring!$I$54))))))</f>
        <v>0</v>
      </c>
      <c r="AG12" t="b">
        <f>IF(ThreatSum!F12=0,0,IF(ThreatSum!F12=Scoring!$A$50,Scoring!$I$50,IF(ThreatSum!F12=Scoring!$A$51,Scoring!$I$51,IF(ThreatSum!F12=Scoring!$A$52,Scoring!$I$52,IF(ThreatSum!F12=Scoring!$A$53,Scoring!$I$53,IF(ThreatSum!F12=Scoring!$A$54,Scoring!$I$54))))))</f>
        <v>0</v>
      </c>
      <c r="AH12" t="b">
        <f>IF(ThreatSum!G12=0,0,IF(ThreatSum!G12=Scoring!$A$50,Scoring!$I$50,IF(ThreatSum!G12=Scoring!$A$51,Scoring!$I$51,IF(ThreatSum!G12=Scoring!$A$52,Scoring!$I$52,IF(ThreatSum!G12=Scoring!$A$53,Scoring!$I$53,IF(ThreatSum!G12=Scoring!$A$54,Scoring!$I$54))))))</f>
        <v>0</v>
      </c>
      <c r="AI12" t="b">
        <f>IF(ThreatSum!H12=0,0,IF(ThreatSum!H12=Scoring!$A$50,Scoring!$I$50,IF(ThreatSum!H12=Scoring!$A$51,Scoring!$I$51,IF(ThreatSum!H12=Scoring!$A$52,Scoring!$I$52,IF(ThreatSum!H12=Scoring!$A$53,Scoring!$I$53,IF(ThreatSum!H12=Scoring!$A$54,Scoring!$I$54))))))</f>
        <v>0</v>
      </c>
      <c r="AJ12" t="b">
        <f>IF(ThreatSum!I12=0,0,IF(ThreatSum!I12=Scoring!$A$50,Scoring!$I$50,IF(ThreatSum!I12=Scoring!$A$51,Scoring!$I$51,IF(ThreatSum!I12=Scoring!$A$52,Scoring!$I$52,IF(ThreatSum!I12=Scoring!$A$53,Scoring!$I$53,IF(ThreatSum!I12=Scoring!$A$54,Scoring!$I$54))))))</f>
        <v>0</v>
      </c>
      <c r="AK12" t="b">
        <f>IF(ThreatSum!J12=0,0,IF(ThreatSum!J12=Scoring!$A$50,Scoring!$I$50,IF(ThreatSum!J12=Scoring!$A$51,Scoring!$I$51,IF(ThreatSum!J12=Scoring!$A$52,Scoring!$I$52,IF(ThreatSum!J12=Scoring!$A$53,Scoring!$I$53,IF(ThreatSum!J12=Scoring!$A$54,Scoring!$I$54))))))</f>
        <v>0</v>
      </c>
      <c r="AL12" t="b">
        <f>IF(ThreatSum!K12=0,0,IF(ThreatSum!K12=Scoring!$A$50,Scoring!$I$50,IF(ThreatSum!K12=Scoring!$A$51,Scoring!$I$51,IF(ThreatSum!K12=Scoring!$A$52,Scoring!$I$52,IF(ThreatSum!K12=Scoring!$A$53,Scoring!$I$53,IF(ThreatSum!K12=Scoring!$A$54,Scoring!$I$54))))))</f>
        <v>0</v>
      </c>
      <c r="AM12" t="b">
        <f>IF(ThreatSum!L12=0,0,IF(ThreatSum!L12=Scoring!$A$50,Scoring!$I$50,IF(ThreatSum!L12=Scoring!$A$51,Scoring!$I$51,IF(ThreatSum!L12=Scoring!$A$52,Scoring!$I$52,IF(ThreatSum!L12=Scoring!$A$53,Scoring!$I$53,IF(ThreatSum!L12=Scoring!$A$54,Scoring!$I$54))))))</f>
        <v>0</v>
      </c>
      <c r="AN12" t="b">
        <f>IF(ThreatSum!M12=0,0,IF(ThreatSum!M12=Scoring!$A$50,Scoring!$I$50,IF(ThreatSum!M12=Scoring!$A$51,Scoring!$I$51,IF(ThreatSum!M12=Scoring!$A$52,Scoring!$I$52,IF(ThreatSum!M12=Scoring!$A$53,Scoring!$I$53,IF(ThreatSum!M12=Scoring!$A$54,Scoring!$I$54))))))</f>
        <v>0</v>
      </c>
    </row>
    <row r="13" spans="1:40" s="23" customFormat="1" ht="18" customHeight="1" x14ac:dyDescent="0.25">
      <c r="A13" s="246" t="str">
        <f>IF(ThreatList!$A$12=0,"",ThreatList!$A$12)</f>
        <v/>
      </c>
      <c r="B13" s="252" t="str">
        <f>Ratings!O72</f>
        <v>-</v>
      </c>
      <c r="C13" s="65" t="str">
        <f>Ratings!AG72</f>
        <v>-</v>
      </c>
      <c r="D13" s="65" t="str">
        <f>Ratings!AY$72</f>
        <v>-</v>
      </c>
      <c r="E13" s="65" t="str">
        <f>Ratings!BQ$72</f>
        <v>-</v>
      </c>
      <c r="F13" s="65" t="str">
        <f>Ratings!CI$72</f>
        <v>-</v>
      </c>
      <c r="G13" s="65" t="str">
        <f>Ratings!DA$72</f>
        <v>-</v>
      </c>
      <c r="H13" s="65" t="str">
        <f>Ratings!DS$72</f>
        <v>-</v>
      </c>
      <c r="I13" s="65" t="str">
        <f>Ratings!EK$72</f>
        <v>-</v>
      </c>
      <c r="J13" s="65" t="str">
        <f>Ratings!FC$72</f>
        <v>-</v>
      </c>
      <c r="K13" s="65" t="str">
        <f>Ratings!FU$72</f>
        <v>-</v>
      </c>
      <c r="L13" s="65" t="str">
        <f>Ratings!GM$72</f>
        <v>-</v>
      </c>
      <c r="M13" s="253" t="str">
        <f>Ratings!HE$72</f>
        <v>-</v>
      </c>
      <c r="N13" s="240" t="str">
        <f t="shared" si="0"/>
        <v/>
      </c>
      <c r="AA13" t="str">
        <f>IF(AB13&gt;=Scoring!$B$59,Scoring!$A$59,IF(AB13&gt;=Scoring!$B$60,Scoring!$A$60,IF(AB13&gt;=Scoring!$B$61,Scoring!$A$61,IF(AB13&gt;=Scoring!$B$62,Scoring!$A$62,IF(AB13&gt;=Scoring!$B$63,Scoring!$A$63,IF(AB13&gt;=0,""))))))</f>
        <v/>
      </c>
      <c r="AB13">
        <f t="shared" si="1"/>
        <v>0</v>
      </c>
      <c r="AC13" t="b">
        <f>IF(ThreatSum!B13=0,0,IF(ThreatSum!B13=Scoring!$A$50,Scoring!$I$50,IF(ThreatSum!B13=Scoring!$A$51,Scoring!$I$51,IF(ThreatSum!B13=Scoring!$A$52,Scoring!$I$52,IF(ThreatSum!B13=Scoring!$A$53,Scoring!$I$53,IF(ThreatSum!B13=Scoring!$A$54,Scoring!$I$54))))))</f>
        <v>0</v>
      </c>
      <c r="AD13" t="b">
        <f>IF(ThreatSum!C13=0,0,IF(ThreatSum!C13=Scoring!$A$50,Scoring!$I$50,IF(ThreatSum!C13=Scoring!$A$51,Scoring!$I$51,IF(ThreatSum!C13=Scoring!$A$52,Scoring!$I$52,IF(ThreatSum!C13=Scoring!$A$53,Scoring!$I$53,IF(ThreatSum!C13=Scoring!$A$54,Scoring!$I$54))))))</f>
        <v>0</v>
      </c>
      <c r="AE13" t="b">
        <f>IF(ThreatSum!D13=0,0,IF(ThreatSum!D13=Scoring!$A$50,Scoring!$I$50,IF(ThreatSum!D13=Scoring!$A$51,Scoring!$I$51,IF(ThreatSum!D13=Scoring!$A$52,Scoring!$I$52,IF(ThreatSum!D13=Scoring!$A$53,Scoring!$I$53,IF(ThreatSum!D13=Scoring!$A$54,Scoring!$I$54))))))</f>
        <v>0</v>
      </c>
      <c r="AF13" t="b">
        <f>IF(ThreatSum!E13=0,0,IF(ThreatSum!E13=Scoring!$A$50,Scoring!$I$50,IF(ThreatSum!E13=Scoring!$A$51,Scoring!$I$51,IF(ThreatSum!E13=Scoring!$A$52,Scoring!$I$52,IF(ThreatSum!E13=Scoring!$A$53,Scoring!$I$53,IF(ThreatSum!E13=Scoring!$A$54,Scoring!$I$54))))))</f>
        <v>0</v>
      </c>
      <c r="AG13" t="b">
        <f>IF(ThreatSum!F13=0,0,IF(ThreatSum!F13=Scoring!$A$50,Scoring!$I$50,IF(ThreatSum!F13=Scoring!$A$51,Scoring!$I$51,IF(ThreatSum!F13=Scoring!$A$52,Scoring!$I$52,IF(ThreatSum!F13=Scoring!$A$53,Scoring!$I$53,IF(ThreatSum!F13=Scoring!$A$54,Scoring!$I$54))))))</f>
        <v>0</v>
      </c>
      <c r="AH13" t="b">
        <f>IF(ThreatSum!G13=0,0,IF(ThreatSum!G13=Scoring!$A$50,Scoring!$I$50,IF(ThreatSum!G13=Scoring!$A$51,Scoring!$I$51,IF(ThreatSum!G13=Scoring!$A$52,Scoring!$I$52,IF(ThreatSum!G13=Scoring!$A$53,Scoring!$I$53,IF(ThreatSum!G13=Scoring!$A$54,Scoring!$I$54))))))</f>
        <v>0</v>
      </c>
      <c r="AI13" t="b">
        <f>IF(ThreatSum!H13=0,0,IF(ThreatSum!H13=Scoring!$A$50,Scoring!$I$50,IF(ThreatSum!H13=Scoring!$A$51,Scoring!$I$51,IF(ThreatSum!H13=Scoring!$A$52,Scoring!$I$52,IF(ThreatSum!H13=Scoring!$A$53,Scoring!$I$53,IF(ThreatSum!H13=Scoring!$A$54,Scoring!$I$54))))))</f>
        <v>0</v>
      </c>
      <c r="AJ13" t="b">
        <f>IF(ThreatSum!I13=0,0,IF(ThreatSum!I13=Scoring!$A$50,Scoring!$I$50,IF(ThreatSum!I13=Scoring!$A$51,Scoring!$I$51,IF(ThreatSum!I13=Scoring!$A$52,Scoring!$I$52,IF(ThreatSum!I13=Scoring!$A$53,Scoring!$I$53,IF(ThreatSum!I13=Scoring!$A$54,Scoring!$I$54))))))</f>
        <v>0</v>
      </c>
      <c r="AK13" t="b">
        <f>IF(ThreatSum!J13=0,0,IF(ThreatSum!J13=Scoring!$A$50,Scoring!$I$50,IF(ThreatSum!J13=Scoring!$A$51,Scoring!$I$51,IF(ThreatSum!J13=Scoring!$A$52,Scoring!$I$52,IF(ThreatSum!J13=Scoring!$A$53,Scoring!$I$53,IF(ThreatSum!J13=Scoring!$A$54,Scoring!$I$54))))))</f>
        <v>0</v>
      </c>
      <c r="AL13" t="b">
        <f>IF(ThreatSum!K13=0,0,IF(ThreatSum!K13=Scoring!$A$50,Scoring!$I$50,IF(ThreatSum!K13=Scoring!$A$51,Scoring!$I$51,IF(ThreatSum!K13=Scoring!$A$52,Scoring!$I$52,IF(ThreatSum!K13=Scoring!$A$53,Scoring!$I$53,IF(ThreatSum!K13=Scoring!$A$54,Scoring!$I$54))))))</f>
        <v>0</v>
      </c>
      <c r="AM13" t="b">
        <f>IF(ThreatSum!L13=0,0,IF(ThreatSum!L13=Scoring!$A$50,Scoring!$I$50,IF(ThreatSum!L13=Scoring!$A$51,Scoring!$I$51,IF(ThreatSum!L13=Scoring!$A$52,Scoring!$I$52,IF(ThreatSum!L13=Scoring!$A$53,Scoring!$I$53,IF(ThreatSum!L13=Scoring!$A$54,Scoring!$I$54))))))</f>
        <v>0</v>
      </c>
      <c r="AN13" t="b">
        <f>IF(ThreatSum!M13=0,0,IF(ThreatSum!M13=Scoring!$A$50,Scoring!$I$50,IF(ThreatSum!M13=Scoring!$A$51,Scoring!$I$51,IF(ThreatSum!M13=Scoring!$A$52,Scoring!$I$52,IF(ThreatSum!M13=Scoring!$A$53,Scoring!$I$53,IF(ThreatSum!M13=Scoring!$A$54,Scoring!$I$54))))))</f>
        <v>0</v>
      </c>
    </row>
    <row r="14" spans="1:40" s="23" customFormat="1" ht="18" customHeight="1" x14ac:dyDescent="0.25">
      <c r="A14" s="246" t="str">
        <f>IF(ThreatList!$A$13=0,"",ThreatList!$A$13)</f>
        <v/>
      </c>
      <c r="B14" s="252" t="str">
        <f>Ratings!P72</f>
        <v>-</v>
      </c>
      <c r="C14" s="65" t="str">
        <f>Ratings!AH72</f>
        <v>-</v>
      </c>
      <c r="D14" s="65" t="str">
        <f>Ratings!AZ$72</f>
        <v>-</v>
      </c>
      <c r="E14" s="65" t="str">
        <f>Ratings!BR$72</f>
        <v>-</v>
      </c>
      <c r="F14" s="65" t="str">
        <f>Ratings!CJ$72</f>
        <v>-</v>
      </c>
      <c r="G14" s="65" t="str">
        <f>Ratings!DB$72</f>
        <v>-</v>
      </c>
      <c r="H14" s="65" t="str">
        <f>Ratings!DT$72</f>
        <v>-</v>
      </c>
      <c r="I14" s="65" t="str">
        <f>Ratings!EL$72</f>
        <v>-</v>
      </c>
      <c r="J14" s="65" t="str">
        <f>Ratings!FD$72</f>
        <v>-</v>
      </c>
      <c r="K14" s="65" t="str">
        <f>Ratings!FV$72</f>
        <v>-</v>
      </c>
      <c r="L14" s="65" t="str">
        <f>Ratings!GN$72</f>
        <v>-</v>
      </c>
      <c r="M14" s="253" t="str">
        <f>Ratings!HF$72</f>
        <v>-</v>
      </c>
      <c r="N14" s="240" t="str">
        <f t="shared" si="0"/>
        <v/>
      </c>
      <c r="AA14" t="str">
        <f>IF(AB14&gt;=Scoring!$B$59,Scoring!$A$59,IF(AB14&gt;=Scoring!$B$60,Scoring!$A$60,IF(AB14&gt;=Scoring!$B$61,Scoring!$A$61,IF(AB14&gt;=Scoring!$B$62,Scoring!$A$62,IF(AB14&gt;=Scoring!$B$63,Scoring!$A$63,IF(AB14&gt;=0,""))))))</f>
        <v/>
      </c>
      <c r="AB14">
        <f t="shared" si="1"/>
        <v>0</v>
      </c>
      <c r="AC14" t="b">
        <f>IF(ThreatSum!B14=0,0,IF(ThreatSum!B14=Scoring!$A$50,Scoring!$I$50,IF(ThreatSum!B14=Scoring!$A$51,Scoring!$I$51,IF(ThreatSum!B14=Scoring!$A$52,Scoring!$I$52,IF(ThreatSum!B14=Scoring!$A$53,Scoring!$I$53,IF(ThreatSum!B14=Scoring!$A$54,Scoring!$I$54))))))</f>
        <v>0</v>
      </c>
      <c r="AD14" t="b">
        <f>IF(ThreatSum!C14=0,0,IF(ThreatSum!C14=Scoring!$A$50,Scoring!$I$50,IF(ThreatSum!C14=Scoring!$A$51,Scoring!$I$51,IF(ThreatSum!C14=Scoring!$A$52,Scoring!$I$52,IF(ThreatSum!C14=Scoring!$A$53,Scoring!$I$53,IF(ThreatSum!C14=Scoring!$A$54,Scoring!$I$54))))))</f>
        <v>0</v>
      </c>
      <c r="AE14" t="b">
        <f>IF(ThreatSum!D14=0,0,IF(ThreatSum!D14=Scoring!$A$50,Scoring!$I$50,IF(ThreatSum!D14=Scoring!$A$51,Scoring!$I$51,IF(ThreatSum!D14=Scoring!$A$52,Scoring!$I$52,IF(ThreatSum!D14=Scoring!$A$53,Scoring!$I$53,IF(ThreatSum!D14=Scoring!$A$54,Scoring!$I$54))))))</f>
        <v>0</v>
      </c>
      <c r="AF14" t="b">
        <f>IF(ThreatSum!E14=0,0,IF(ThreatSum!E14=Scoring!$A$50,Scoring!$I$50,IF(ThreatSum!E14=Scoring!$A$51,Scoring!$I$51,IF(ThreatSum!E14=Scoring!$A$52,Scoring!$I$52,IF(ThreatSum!E14=Scoring!$A$53,Scoring!$I$53,IF(ThreatSum!E14=Scoring!$A$54,Scoring!$I$54))))))</f>
        <v>0</v>
      </c>
      <c r="AG14" t="b">
        <f>IF(ThreatSum!F14=0,0,IF(ThreatSum!F14=Scoring!$A$50,Scoring!$I$50,IF(ThreatSum!F14=Scoring!$A$51,Scoring!$I$51,IF(ThreatSum!F14=Scoring!$A$52,Scoring!$I$52,IF(ThreatSum!F14=Scoring!$A$53,Scoring!$I$53,IF(ThreatSum!F14=Scoring!$A$54,Scoring!$I$54))))))</f>
        <v>0</v>
      </c>
      <c r="AH14" t="b">
        <f>IF(ThreatSum!G14=0,0,IF(ThreatSum!G14=Scoring!$A$50,Scoring!$I$50,IF(ThreatSum!G14=Scoring!$A$51,Scoring!$I$51,IF(ThreatSum!G14=Scoring!$A$52,Scoring!$I$52,IF(ThreatSum!G14=Scoring!$A$53,Scoring!$I$53,IF(ThreatSum!G14=Scoring!$A$54,Scoring!$I$54))))))</f>
        <v>0</v>
      </c>
      <c r="AI14" t="b">
        <f>IF(ThreatSum!H14=0,0,IF(ThreatSum!H14=Scoring!$A$50,Scoring!$I$50,IF(ThreatSum!H14=Scoring!$A$51,Scoring!$I$51,IF(ThreatSum!H14=Scoring!$A$52,Scoring!$I$52,IF(ThreatSum!H14=Scoring!$A$53,Scoring!$I$53,IF(ThreatSum!H14=Scoring!$A$54,Scoring!$I$54))))))</f>
        <v>0</v>
      </c>
      <c r="AJ14" t="b">
        <f>IF(ThreatSum!I14=0,0,IF(ThreatSum!I14=Scoring!$A$50,Scoring!$I$50,IF(ThreatSum!I14=Scoring!$A$51,Scoring!$I$51,IF(ThreatSum!I14=Scoring!$A$52,Scoring!$I$52,IF(ThreatSum!I14=Scoring!$A$53,Scoring!$I$53,IF(ThreatSum!I14=Scoring!$A$54,Scoring!$I$54))))))</f>
        <v>0</v>
      </c>
      <c r="AK14" t="b">
        <f>IF(ThreatSum!J14=0,0,IF(ThreatSum!J14=Scoring!$A$50,Scoring!$I$50,IF(ThreatSum!J14=Scoring!$A$51,Scoring!$I$51,IF(ThreatSum!J14=Scoring!$A$52,Scoring!$I$52,IF(ThreatSum!J14=Scoring!$A$53,Scoring!$I$53,IF(ThreatSum!J14=Scoring!$A$54,Scoring!$I$54))))))</f>
        <v>0</v>
      </c>
      <c r="AL14" t="b">
        <f>IF(ThreatSum!K14=0,0,IF(ThreatSum!K14=Scoring!$A$50,Scoring!$I$50,IF(ThreatSum!K14=Scoring!$A$51,Scoring!$I$51,IF(ThreatSum!K14=Scoring!$A$52,Scoring!$I$52,IF(ThreatSum!K14=Scoring!$A$53,Scoring!$I$53,IF(ThreatSum!K14=Scoring!$A$54,Scoring!$I$54))))))</f>
        <v>0</v>
      </c>
      <c r="AM14" t="b">
        <f>IF(ThreatSum!L14=0,0,IF(ThreatSum!L14=Scoring!$A$50,Scoring!$I$50,IF(ThreatSum!L14=Scoring!$A$51,Scoring!$I$51,IF(ThreatSum!L14=Scoring!$A$52,Scoring!$I$52,IF(ThreatSum!L14=Scoring!$A$53,Scoring!$I$53,IF(ThreatSum!L14=Scoring!$A$54,Scoring!$I$54))))))</f>
        <v>0</v>
      </c>
      <c r="AN14" t="b">
        <f>IF(ThreatSum!M14=0,0,IF(ThreatSum!M14=Scoring!$A$50,Scoring!$I$50,IF(ThreatSum!M14=Scoring!$A$51,Scoring!$I$51,IF(ThreatSum!M14=Scoring!$A$52,Scoring!$I$52,IF(ThreatSum!M14=Scoring!$A$53,Scoring!$I$53,IF(ThreatSum!M14=Scoring!$A$54,Scoring!$I$54))))))</f>
        <v>0</v>
      </c>
    </row>
    <row r="15" spans="1:40" s="23" customFormat="1" ht="18" customHeight="1" x14ac:dyDescent="0.25">
      <c r="A15" s="246" t="str">
        <f>IF(ThreatList!$A$14=0,"",ThreatList!$A$14)</f>
        <v/>
      </c>
      <c r="B15" s="252" t="str">
        <f>Ratings!Q72</f>
        <v>-</v>
      </c>
      <c r="C15" s="65" t="str">
        <f>Ratings!AI72</f>
        <v>-</v>
      </c>
      <c r="D15" s="65" t="str">
        <f>Ratings!BA$72</f>
        <v>-</v>
      </c>
      <c r="E15" s="65" t="str">
        <f>Ratings!BS$72</f>
        <v>-</v>
      </c>
      <c r="F15" s="65" t="str">
        <f>Ratings!CK$72</f>
        <v>-</v>
      </c>
      <c r="G15" s="65" t="str">
        <f>Ratings!DC$72</f>
        <v>-</v>
      </c>
      <c r="H15" s="65" t="str">
        <f>Ratings!DU$72</f>
        <v>-</v>
      </c>
      <c r="I15" s="65" t="str">
        <f>Ratings!EM$72</f>
        <v>-</v>
      </c>
      <c r="J15" s="65" t="str">
        <f>Ratings!FE$72</f>
        <v>-</v>
      </c>
      <c r="K15" s="65" t="str">
        <f>Ratings!FW$72</f>
        <v>-</v>
      </c>
      <c r="L15" s="65" t="str">
        <f>Ratings!GO$72</f>
        <v>-</v>
      </c>
      <c r="M15" s="253" t="str">
        <f>Ratings!HG$72</f>
        <v>-</v>
      </c>
      <c r="N15" s="240" t="str">
        <f t="shared" si="0"/>
        <v/>
      </c>
      <c r="AA15" t="str">
        <f>IF(AB15&gt;=Scoring!$B$59,Scoring!$A$59,IF(AB15&gt;=Scoring!$B$60,Scoring!$A$60,IF(AB15&gt;=Scoring!$B$61,Scoring!$A$61,IF(AB15&gt;=Scoring!$B$62,Scoring!$A$62,IF(AB15&gt;=Scoring!$B$63,Scoring!$A$63,IF(AB15&gt;=0,""))))))</f>
        <v/>
      </c>
      <c r="AB15">
        <f t="shared" si="1"/>
        <v>0</v>
      </c>
      <c r="AC15" t="b">
        <f>IF(ThreatSum!B15=0,0,IF(ThreatSum!B15=Scoring!$A$50,Scoring!$I$50,IF(ThreatSum!B15=Scoring!$A$51,Scoring!$I$51,IF(ThreatSum!B15=Scoring!$A$52,Scoring!$I$52,IF(ThreatSum!B15=Scoring!$A$53,Scoring!$I$53,IF(ThreatSum!B15=Scoring!$A$54,Scoring!$I$54))))))</f>
        <v>0</v>
      </c>
      <c r="AD15" t="b">
        <f>IF(ThreatSum!C15=0,0,IF(ThreatSum!C15=Scoring!$A$50,Scoring!$I$50,IF(ThreatSum!C15=Scoring!$A$51,Scoring!$I$51,IF(ThreatSum!C15=Scoring!$A$52,Scoring!$I$52,IF(ThreatSum!C15=Scoring!$A$53,Scoring!$I$53,IF(ThreatSum!C15=Scoring!$A$54,Scoring!$I$54))))))</f>
        <v>0</v>
      </c>
      <c r="AE15" t="b">
        <f>IF(ThreatSum!D15=0,0,IF(ThreatSum!D15=Scoring!$A$50,Scoring!$I$50,IF(ThreatSum!D15=Scoring!$A$51,Scoring!$I$51,IF(ThreatSum!D15=Scoring!$A$52,Scoring!$I$52,IF(ThreatSum!D15=Scoring!$A$53,Scoring!$I$53,IF(ThreatSum!D15=Scoring!$A$54,Scoring!$I$54))))))</f>
        <v>0</v>
      </c>
      <c r="AF15" t="b">
        <f>IF(ThreatSum!E15=0,0,IF(ThreatSum!E15=Scoring!$A$50,Scoring!$I$50,IF(ThreatSum!E15=Scoring!$A$51,Scoring!$I$51,IF(ThreatSum!E15=Scoring!$A$52,Scoring!$I$52,IF(ThreatSum!E15=Scoring!$A$53,Scoring!$I$53,IF(ThreatSum!E15=Scoring!$A$54,Scoring!$I$54))))))</f>
        <v>0</v>
      </c>
      <c r="AG15" t="b">
        <f>IF(ThreatSum!F15=0,0,IF(ThreatSum!F15=Scoring!$A$50,Scoring!$I$50,IF(ThreatSum!F15=Scoring!$A$51,Scoring!$I$51,IF(ThreatSum!F15=Scoring!$A$52,Scoring!$I$52,IF(ThreatSum!F15=Scoring!$A$53,Scoring!$I$53,IF(ThreatSum!F15=Scoring!$A$54,Scoring!$I$54))))))</f>
        <v>0</v>
      </c>
      <c r="AH15" t="b">
        <f>IF(ThreatSum!G15=0,0,IF(ThreatSum!G15=Scoring!$A$50,Scoring!$I$50,IF(ThreatSum!G15=Scoring!$A$51,Scoring!$I$51,IF(ThreatSum!G15=Scoring!$A$52,Scoring!$I$52,IF(ThreatSum!G15=Scoring!$A$53,Scoring!$I$53,IF(ThreatSum!G15=Scoring!$A$54,Scoring!$I$54))))))</f>
        <v>0</v>
      </c>
      <c r="AI15" t="b">
        <f>IF(ThreatSum!H15=0,0,IF(ThreatSum!H15=Scoring!$A$50,Scoring!$I$50,IF(ThreatSum!H15=Scoring!$A$51,Scoring!$I$51,IF(ThreatSum!H15=Scoring!$A$52,Scoring!$I$52,IF(ThreatSum!H15=Scoring!$A$53,Scoring!$I$53,IF(ThreatSum!H15=Scoring!$A$54,Scoring!$I$54))))))</f>
        <v>0</v>
      </c>
      <c r="AJ15" t="b">
        <f>IF(ThreatSum!I15=0,0,IF(ThreatSum!I15=Scoring!$A$50,Scoring!$I$50,IF(ThreatSum!I15=Scoring!$A$51,Scoring!$I$51,IF(ThreatSum!I15=Scoring!$A$52,Scoring!$I$52,IF(ThreatSum!I15=Scoring!$A$53,Scoring!$I$53,IF(ThreatSum!I15=Scoring!$A$54,Scoring!$I$54))))))</f>
        <v>0</v>
      </c>
      <c r="AK15" t="b">
        <f>IF(ThreatSum!J15=0,0,IF(ThreatSum!J15=Scoring!$A$50,Scoring!$I$50,IF(ThreatSum!J15=Scoring!$A$51,Scoring!$I$51,IF(ThreatSum!J15=Scoring!$A$52,Scoring!$I$52,IF(ThreatSum!J15=Scoring!$A$53,Scoring!$I$53,IF(ThreatSum!J15=Scoring!$A$54,Scoring!$I$54))))))</f>
        <v>0</v>
      </c>
      <c r="AL15" t="b">
        <f>IF(ThreatSum!K15=0,0,IF(ThreatSum!K15=Scoring!$A$50,Scoring!$I$50,IF(ThreatSum!K15=Scoring!$A$51,Scoring!$I$51,IF(ThreatSum!K15=Scoring!$A$52,Scoring!$I$52,IF(ThreatSum!K15=Scoring!$A$53,Scoring!$I$53,IF(ThreatSum!K15=Scoring!$A$54,Scoring!$I$54))))))</f>
        <v>0</v>
      </c>
      <c r="AM15" t="b">
        <f>IF(ThreatSum!L15=0,0,IF(ThreatSum!L15=Scoring!$A$50,Scoring!$I$50,IF(ThreatSum!L15=Scoring!$A$51,Scoring!$I$51,IF(ThreatSum!L15=Scoring!$A$52,Scoring!$I$52,IF(ThreatSum!L15=Scoring!$A$53,Scoring!$I$53,IF(ThreatSum!L15=Scoring!$A$54,Scoring!$I$54))))))</f>
        <v>0</v>
      </c>
      <c r="AN15" t="b">
        <f>IF(ThreatSum!M15=0,0,IF(ThreatSum!M15=Scoring!$A$50,Scoring!$I$50,IF(ThreatSum!M15=Scoring!$A$51,Scoring!$I$51,IF(ThreatSum!M15=Scoring!$A$52,Scoring!$I$52,IF(ThreatSum!M15=Scoring!$A$53,Scoring!$I$53,IF(ThreatSum!M15=Scoring!$A$54,Scoring!$I$54))))))</f>
        <v>0</v>
      </c>
    </row>
    <row r="16" spans="1:40" s="23" customFormat="1" ht="18" customHeight="1" x14ac:dyDescent="0.25">
      <c r="A16" s="246" t="str">
        <f>IF(ThreatList!$A$15=0,"",ThreatList!$A$15)</f>
        <v/>
      </c>
      <c r="B16" s="252" t="str">
        <f>Ratings!R72</f>
        <v>-</v>
      </c>
      <c r="C16" s="65" t="str">
        <f>Ratings!AJ72</f>
        <v>-</v>
      </c>
      <c r="D16" s="65" t="str">
        <f>Ratings!BB$72</f>
        <v>-</v>
      </c>
      <c r="E16" s="65" t="str">
        <f>Ratings!BT$72</f>
        <v>-</v>
      </c>
      <c r="F16" s="65" t="str">
        <f>Ratings!CL$72</f>
        <v>-</v>
      </c>
      <c r="G16" s="65" t="str">
        <f>Ratings!DD$72</f>
        <v>-</v>
      </c>
      <c r="H16" s="65" t="str">
        <f>Ratings!DV$72</f>
        <v>-</v>
      </c>
      <c r="I16" s="65" t="str">
        <f>Ratings!EN$72</f>
        <v>-</v>
      </c>
      <c r="J16" s="65" t="str">
        <f>Ratings!FF$72</f>
        <v>-</v>
      </c>
      <c r="K16" s="65" t="str">
        <f>Ratings!FX$72</f>
        <v>-</v>
      </c>
      <c r="L16" s="65" t="str">
        <f>Ratings!GP$72</f>
        <v>-</v>
      </c>
      <c r="M16" s="253" t="str">
        <f>Ratings!HH$72</f>
        <v>-</v>
      </c>
      <c r="N16" s="240" t="str">
        <f t="shared" si="0"/>
        <v/>
      </c>
      <c r="AA16" t="str">
        <f>IF(AB16&gt;=Scoring!$B$59,Scoring!$A$59,IF(AB16&gt;=Scoring!$B$60,Scoring!$A$60,IF(AB16&gt;=Scoring!$B$61,Scoring!$A$61,IF(AB16&gt;=Scoring!$B$62,Scoring!$A$62,IF(AB16&gt;=Scoring!$B$63,Scoring!$A$63,IF(AB16&gt;=0,""))))))</f>
        <v/>
      </c>
      <c r="AB16">
        <f t="shared" si="1"/>
        <v>0</v>
      </c>
      <c r="AC16" t="b">
        <f>IF(ThreatSum!B16=0,0,IF(ThreatSum!B16=Scoring!$A$50,Scoring!$I$50,IF(ThreatSum!B16=Scoring!$A$51,Scoring!$I$51,IF(ThreatSum!B16=Scoring!$A$52,Scoring!$I$52,IF(ThreatSum!B16=Scoring!$A$53,Scoring!$I$53,IF(ThreatSum!B16=Scoring!$A$54,Scoring!$I$54))))))</f>
        <v>0</v>
      </c>
      <c r="AD16" t="b">
        <f>IF(ThreatSum!C16=0,0,IF(ThreatSum!C16=Scoring!$A$50,Scoring!$I$50,IF(ThreatSum!C16=Scoring!$A$51,Scoring!$I$51,IF(ThreatSum!C16=Scoring!$A$52,Scoring!$I$52,IF(ThreatSum!C16=Scoring!$A$53,Scoring!$I$53,IF(ThreatSum!C16=Scoring!$A$54,Scoring!$I$54))))))</f>
        <v>0</v>
      </c>
      <c r="AE16" t="b">
        <f>IF(ThreatSum!D16=0,0,IF(ThreatSum!D16=Scoring!$A$50,Scoring!$I$50,IF(ThreatSum!D16=Scoring!$A$51,Scoring!$I$51,IF(ThreatSum!D16=Scoring!$A$52,Scoring!$I$52,IF(ThreatSum!D16=Scoring!$A$53,Scoring!$I$53,IF(ThreatSum!D16=Scoring!$A$54,Scoring!$I$54))))))</f>
        <v>0</v>
      </c>
      <c r="AF16" t="b">
        <f>IF(ThreatSum!E16=0,0,IF(ThreatSum!E16=Scoring!$A$50,Scoring!$I$50,IF(ThreatSum!E16=Scoring!$A$51,Scoring!$I$51,IF(ThreatSum!E16=Scoring!$A$52,Scoring!$I$52,IF(ThreatSum!E16=Scoring!$A$53,Scoring!$I$53,IF(ThreatSum!E16=Scoring!$A$54,Scoring!$I$54))))))</f>
        <v>0</v>
      </c>
      <c r="AG16" t="b">
        <f>IF(ThreatSum!F16=0,0,IF(ThreatSum!F16=Scoring!$A$50,Scoring!$I$50,IF(ThreatSum!F16=Scoring!$A$51,Scoring!$I$51,IF(ThreatSum!F16=Scoring!$A$52,Scoring!$I$52,IF(ThreatSum!F16=Scoring!$A$53,Scoring!$I$53,IF(ThreatSum!F16=Scoring!$A$54,Scoring!$I$54))))))</f>
        <v>0</v>
      </c>
      <c r="AH16" t="b">
        <f>IF(ThreatSum!G16=0,0,IF(ThreatSum!G16=Scoring!$A$50,Scoring!$I$50,IF(ThreatSum!G16=Scoring!$A$51,Scoring!$I$51,IF(ThreatSum!G16=Scoring!$A$52,Scoring!$I$52,IF(ThreatSum!G16=Scoring!$A$53,Scoring!$I$53,IF(ThreatSum!G16=Scoring!$A$54,Scoring!$I$54))))))</f>
        <v>0</v>
      </c>
      <c r="AI16" t="b">
        <f>IF(ThreatSum!H16=0,0,IF(ThreatSum!H16=Scoring!$A$50,Scoring!$I$50,IF(ThreatSum!H16=Scoring!$A$51,Scoring!$I$51,IF(ThreatSum!H16=Scoring!$A$52,Scoring!$I$52,IF(ThreatSum!H16=Scoring!$A$53,Scoring!$I$53,IF(ThreatSum!H16=Scoring!$A$54,Scoring!$I$54))))))</f>
        <v>0</v>
      </c>
      <c r="AJ16" t="b">
        <f>IF(ThreatSum!I16=0,0,IF(ThreatSum!I16=Scoring!$A$50,Scoring!$I$50,IF(ThreatSum!I16=Scoring!$A$51,Scoring!$I$51,IF(ThreatSum!I16=Scoring!$A$52,Scoring!$I$52,IF(ThreatSum!I16=Scoring!$A$53,Scoring!$I$53,IF(ThreatSum!I16=Scoring!$A$54,Scoring!$I$54))))))</f>
        <v>0</v>
      </c>
      <c r="AK16" t="b">
        <f>IF(ThreatSum!J16=0,0,IF(ThreatSum!J16=Scoring!$A$50,Scoring!$I$50,IF(ThreatSum!J16=Scoring!$A$51,Scoring!$I$51,IF(ThreatSum!J16=Scoring!$A$52,Scoring!$I$52,IF(ThreatSum!J16=Scoring!$A$53,Scoring!$I$53,IF(ThreatSum!J16=Scoring!$A$54,Scoring!$I$54))))))</f>
        <v>0</v>
      </c>
      <c r="AL16" t="b">
        <f>IF(ThreatSum!K16=0,0,IF(ThreatSum!K16=Scoring!$A$50,Scoring!$I$50,IF(ThreatSum!K16=Scoring!$A$51,Scoring!$I$51,IF(ThreatSum!K16=Scoring!$A$52,Scoring!$I$52,IF(ThreatSum!K16=Scoring!$A$53,Scoring!$I$53,IF(ThreatSum!K16=Scoring!$A$54,Scoring!$I$54))))))</f>
        <v>0</v>
      </c>
      <c r="AM16" t="b">
        <f>IF(ThreatSum!L16=0,0,IF(ThreatSum!L16=Scoring!$A$50,Scoring!$I$50,IF(ThreatSum!L16=Scoring!$A$51,Scoring!$I$51,IF(ThreatSum!L16=Scoring!$A$52,Scoring!$I$52,IF(ThreatSum!L16=Scoring!$A$53,Scoring!$I$53,IF(ThreatSum!L16=Scoring!$A$54,Scoring!$I$54))))))</f>
        <v>0</v>
      </c>
      <c r="AN16" t="b">
        <f>IF(ThreatSum!M16=0,0,IF(ThreatSum!M16=Scoring!$A$50,Scoring!$I$50,IF(ThreatSum!M16=Scoring!$A$51,Scoring!$I$51,IF(ThreatSum!M16=Scoring!$A$52,Scoring!$I$52,IF(ThreatSum!M16=Scoring!$A$53,Scoring!$I$53,IF(ThreatSum!M16=Scoring!$A$54,Scoring!$I$54))))))</f>
        <v>0</v>
      </c>
    </row>
    <row r="17" spans="1:40" s="23" customFormat="1" ht="18" customHeight="1" thickBot="1" x14ac:dyDescent="0.3">
      <c r="A17" s="247" t="str">
        <f>IF(ThreatList!$A$16=0,"",ThreatList!$A$16)</f>
        <v/>
      </c>
      <c r="B17" s="254" t="str">
        <f>Ratings!S72</f>
        <v>-</v>
      </c>
      <c r="C17" s="203" t="str">
        <f>Ratings!AK72</f>
        <v>-</v>
      </c>
      <c r="D17" s="203" t="str">
        <f>Ratings!BC$72</f>
        <v>-</v>
      </c>
      <c r="E17" s="203" t="str">
        <f>Ratings!BU$72</f>
        <v>-</v>
      </c>
      <c r="F17" s="203" t="str">
        <f>Ratings!CM$72</f>
        <v>-</v>
      </c>
      <c r="G17" s="203" t="str">
        <f>Ratings!DE$72</f>
        <v>-</v>
      </c>
      <c r="H17" s="203" t="str">
        <f>Ratings!DW$72</f>
        <v>-</v>
      </c>
      <c r="I17" s="203" t="str">
        <f>Ratings!EO$72</f>
        <v>-</v>
      </c>
      <c r="J17" s="203" t="str">
        <f>Ratings!FG$72</f>
        <v>-</v>
      </c>
      <c r="K17" s="203" t="str">
        <f>Ratings!FY$72</f>
        <v>-</v>
      </c>
      <c r="L17" s="203" t="str">
        <f>Ratings!GQ$72</f>
        <v>-</v>
      </c>
      <c r="M17" s="255" t="str">
        <f>Ratings!HI$72</f>
        <v>-</v>
      </c>
      <c r="N17" s="238" t="str">
        <f t="shared" si="0"/>
        <v/>
      </c>
      <c r="AA17" t="str">
        <f>IF(AB17&gt;=Scoring!$B$59,Scoring!$A$59,IF(AB17&gt;=Scoring!$B$60,Scoring!$A$60,IF(AB17&gt;=Scoring!$B$61,Scoring!$A$61,IF(AB17&gt;=Scoring!$B$62,Scoring!$A$62,IF(AB17&gt;=Scoring!$B$63,Scoring!$A$63,IF(AB17&gt;=0,""))))))</f>
        <v/>
      </c>
      <c r="AB17">
        <f t="shared" si="1"/>
        <v>0</v>
      </c>
      <c r="AC17" t="b">
        <f>IF(ThreatSum!B17=0,0,IF(ThreatSum!B17=Scoring!$A$50,Scoring!$I$50,IF(ThreatSum!B17=Scoring!$A$51,Scoring!$I$51,IF(ThreatSum!B17=Scoring!$A$52,Scoring!$I$52,IF(ThreatSum!B17=Scoring!$A$53,Scoring!$I$53,IF(ThreatSum!B17=Scoring!$A$54,Scoring!$I$54))))))</f>
        <v>0</v>
      </c>
      <c r="AD17" t="b">
        <f>IF(ThreatSum!C17=0,0,IF(ThreatSum!C17=Scoring!$A$50,Scoring!$I$50,IF(ThreatSum!C17=Scoring!$A$51,Scoring!$I$51,IF(ThreatSum!C17=Scoring!$A$52,Scoring!$I$52,IF(ThreatSum!C17=Scoring!$A$53,Scoring!$I$53,IF(ThreatSum!C17=Scoring!$A$54,Scoring!$I$54))))))</f>
        <v>0</v>
      </c>
      <c r="AE17" t="b">
        <f>IF(ThreatSum!D17=0,0,IF(ThreatSum!D17=Scoring!$A$50,Scoring!$I$50,IF(ThreatSum!D17=Scoring!$A$51,Scoring!$I$51,IF(ThreatSum!D17=Scoring!$A$52,Scoring!$I$52,IF(ThreatSum!D17=Scoring!$A$53,Scoring!$I$53,IF(ThreatSum!D17=Scoring!$A$54,Scoring!$I$54))))))</f>
        <v>0</v>
      </c>
      <c r="AF17" t="b">
        <f>IF(ThreatSum!E17=0,0,IF(ThreatSum!E17=Scoring!$A$50,Scoring!$I$50,IF(ThreatSum!E17=Scoring!$A$51,Scoring!$I$51,IF(ThreatSum!E17=Scoring!$A$52,Scoring!$I$52,IF(ThreatSum!E17=Scoring!$A$53,Scoring!$I$53,IF(ThreatSum!E17=Scoring!$A$54,Scoring!$I$54))))))</f>
        <v>0</v>
      </c>
      <c r="AG17" t="b">
        <f>IF(ThreatSum!F17=0,0,IF(ThreatSum!F17=Scoring!$A$50,Scoring!$I$50,IF(ThreatSum!F17=Scoring!$A$51,Scoring!$I$51,IF(ThreatSum!F17=Scoring!$A$52,Scoring!$I$52,IF(ThreatSum!F17=Scoring!$A$53,Scoring!$I$53,IF(ThreatSum!F17=Scoring!$A$54,Scoring!$I$54))))))</f>
        <v>0</v>
      </c>
      <c r="AH17" t="b">
        <f>IF(ThreatSum!G17=0,0,IF(ThreatSum!G17=Scoring!$A$50,Scoring!$I$50,IF(ThreatSum!G17=Scoring!$A$51,Scoring!$I$51,IF(ThreatSum!G17=Scoring!$A$52,Scoring!$I$52,IF(ThreatSum!G17=Scoring!$A$53,Scoring!$I$53,IF(ThreatSum!G17=Scoring!$A$54,Scoring!$I$54))))))</f>
        <v>0</v>
      </c>
      <c r="AI17" t="b">
        <f>IF(ThreatSum!H17=0,0,IF(ThreatSum!H17=Scoring!$A$50,Scoring!$I$50,IF(ThreatSum!H17=Scoring!$A$51,Scoring!$I$51,IF(ThreatSum!H17=Scoring!$A$52,Scoring!$I$52,IF(ThreatSum!H17=Scoring!$A$53,Scoring!$I$53,IF(ThreatSum!H17=Scoring!$A$54,Scoring!$I$54))))))</f>
        <v>0</v>
      </c>
      <c r="AJ17" t="b">
        <f>IF(ThreatSum!I17=0,0,IF(ThreatSum!I17=Scoring!$A$50,Scoring!$I$50,IF(ThreatSum!I17=Scoring!$A$51,Scoring!$I$51,IF(ThreatSum!I17=Scoring!$A$52,Scoring!$I$52,IF(ThreatSum!I17=Scoring!$A$53,Scoring!$I$53,IF(ThreatSum!I17=Scoring!$A$54,Scoring!$I$54))))))</f>
        <v>0</v>
      </c>
      <c r="AK17" t="b">
        <f>IF(ThreatSum!J17=0,0,IF(ThreatSum!J17=Scoring!$A$50,Scoring!$I$50,IF(ThreatSum!J17=Scoring!$A$51,Scoring!$I$51,IF(ThreatSum!J17=Scoring!$A$52,Scoring!$I$52,IF(ThreatSum!J17=Scoring!$A$53,Scoring!$I$53,IF(ThreatSum!J17=Scoring!$A$54,Scoring!$I$54))))))</f>
        <v>0</v>
      </c>
      <c r="AL17" t="b">
        <f>IF(ThreatSum!K17=0,0,IF(ThreatSum!K17=Scoring!$A$50,Scoring!$I$50,IF(ThreatSum!K17=Scoring!$A$51,Scoring!$I$51,IF(ThreatSum!K17=Scoring!$A$52,Scoring!$I$52,IF(ThreatSum!K17=Scoring!$A$53,Scoring!$I$53,IF(ThreatSum!K17=Scoring!$A$54,Scoring!$I$54))))))</f>
        <v>0</v>
      </c>
      <c r="AM17" t="b">
        <f>IF(ThreatSum!L17=0,0,IF(ThreatSum!L17=Scoring!$A$50,Scoring!$I$50,IF(ThreatSum!L17=Scoring!$A$51,Scoring!$I$51,IF(ThreatSum!L17=Scoring!$A$52,Scoring!$I$52,IF(ThreatSum!L17=Scoring!$A$53,Scoring!$I$53,IF(ThreatSum!L17=Scoring!$A$54,Scoring!$I$54))))))</f>
        <v>0</v>
      </c>
      <c r="AN17" t="b">
        <f>IF(ThreatSum!M17=0,0,IF(ThreatSum!M17=Scoring!$A$50,Scoring!$I$50,IF(ThreatSum!M17=Scoring!$A$51,Scoring!$I$51,IF(ThreatSum!M17=Scoring!$A$52,Scoring!$I$52,IF(ThreatSum!M17=Scoring!$A$53,Scoring!$I$53,IF(ThreatSum!M17=Scoring!$A$54,Scoring!$I$54))))))</f>
        <v>0</v>
      </c>
    </row>
  </sheetData>
  <sheetProtection selectLockedCells="1"/>
  <mergeCells count="4">
    <mergeCell ref="B1:D1"/>
    <mergeCell ref="E1:G1"/>
    <mergeCell ref="H1:J1"/>
    <mergeCell ref="K1:M1"/>
  </mergeCells>
  <pageMargins left="0.2" right="0.2" top="1" bottom="1" header="0.3" footer="0.3"/>
  <pageSetup scale="85" orientation="landscape" r:id="rId1"/>
  <extLst>
    <ext xmlns:x14="http://schemas.microsoft.com/office/spreadsheetml/2009/9/main" uri="{78C0D931-6437-407d-A8EE-F0AAD7539E65}">
      <x14:conditionalFormattings>
        <x14:conditionalFormatting xmlns:xm="http://schemas.microsoft.com/office/excel/2006/main">
          <x14:cfRule type="expression" priority="1" id="{F29D5BAC-1B5E-4F89-AE92-20566F73A3F1}">
            <xm:f>B3=Scoring!$A$54</xm:f>
            <x14:dxf>
              <fill>
                <patternFill>
                  <bgColor rgb="FF008000"/>
                </patternFill>
              </fill>
            </x14:dxf>
          </x14:cfRule>
          <x14:cfRule type="expression" priority="6" id="{5B88C00B-A8CF-43FA-BB8F-A7638678AC5F}">
            <xm:f>B3=Scoring!$A$53</xm:f>
            <x14:dxf>
              <fill>
                <patternFill>
                  <bgColor rgb="FF00FF00"/>
                </patternFill>
              </fill>
            </x14:dxf>
          </x14:cfRule>
          <x14:cfRule type="expression" priority="7" id="{75B3F765-A37D-4032-BFA5-EC27EBBBCC39}">
            <xm:f>B3=Scoring!$A$52</xm:f>
            <x14:dxf>
              <fill>
                <patternFill>
                  <bgColor rgb="FFFFFF00"/>
                </patternFill>
              </fill>
            </x14:dxf>
          </x14:cfRule>
          <x14:cfRule type="expression" priority="8" id="{ADD8463B-19EC-43A4-8E1E-5C83282A089D}">
            <xm:f>B3=Scoring!$A$51</xm:f>
            <x14:dxf>
              <fill>
                <patternFill>
                  <bgColor rgb="FFFF6600"/>
                </patternFill>
              </fill>
            </x14:dxf>
          </x14:cfRule>
          <x14:cfRule type="expression" priority="9" id="{74454834-CC32-4638-8969-D4AB97A83154}">
            <xm:f>B3=Scoring!$A$50</xm:f>
            <x14:dxf>
              <fill>
                <patternFill>
                  <bgColor rgb="FFFF0000"/>
                </patternFill>
              </fill>
            </x14:dxf>
          </x14:cfRule>
          <xm:sqref>B3:N17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autoPageBreaks="0"/>
  </sheetPr>
  <dimension ref="A1:J16"/>
  <sheetViews>
    <sheetView showRowColHeaders="0" workbookViewId="0">
      <selection activeCell="C10" sqref="C10"/>
    </sheetView>
  </sheetViews>
  <sheetFormatPr defaultColWidth="8.85546875" defaultRowHeight="15" x14ac:dyDescent="0.25"/>
  <cols>
    <col min="1" max="1" width="30.7109375" customWidth="1"/>
  </cols>
  <sheetData>
    <row r="1" spans="1:10" ht="27.6" customHeight="1" x14ac:dyDescent="0.25">
      <c r="A1" s="260" t="s">
        <v>69</v>
      </c>
      <c r="B1" s="276" t="s">
        <v>201</v>
      </c>
      <c r="C1" s="277"/>
      <c r="D1" s="277"/>
      <c r="E1" s="277"/>
      <c r="F1" s="277"/>
      <c r="G1" s="277"/>
      <c r="H1" s="277"/>
      <c r="I1" s="277"/>
      <c r="J1" s="277"/>
    </row>
    <row r="2" spans="1:10" ht="21.6" customHeight="1" x14ac:dyDescent="0.25">
      <c r="A2" s="50" t="s">
        <v>199</v>
      </c>
    </row>
    <row r="3" spans="1:10" x14ac:dyDescent="0.25">
      <c r="A3" s="50" t="s">
        <v>200</v>
      </c>
    </row>
    <row r="4" spans="1:10" x14ac:dyDescent="0.25">
      <c r="A4" s="50"/>
    </row>
    <row r="5" spans="1:10" x14ac:dyDescent="0.25">
      <c r="A5" s="50"/>
      <c r="C5" s="50"/>
    </row>
    <row r="6" spans="1:10" x14ac:dyDescent="0.25">
      <c r="A6" s="50"/>
      <c r="C6" s="50"/>
    </row>
    <row r="7" spans="1:10" x14ac:dyDescent="0.25">
      <c r="A7" s="50"/>
      <c r="C7" s="50"/>
    </row>
    <row r="8" spans="1:10" x14ac:dyDescent="0.25">
      <c r="A8" s="50"/>
      <c r="C8" s="50"/>
    </row>
    <row r="9" spans="1:10" x14ac:dyDescent="0.25">
      <c r="A9" s="50"/>
      <c r="C9" s="50"/>
    </row>
    <row r="10" spans="1:10" x14ac:dyDescent="0.25">
      <c r="A10" s="50"/>
    </row>
    <row r="11" spans="1:10" x14ac:dyDescent="0.25">
      <c r="A11" s="50"/>
    </row>
    <row r="12" spans="1:10" x14ac:dyDescent="0.25">
      <c r="A12" s="50"/>
    </row>
    <row r="13" spans="1:10" x14ac:dyDescent="0.25">
      <c r="A13" s="50"/>
    </row>
    <row r="14" spans="1:10" x14ac:dyDescent="0.25">
      <c r="A14" s="50"/>
    </row>
    <row r="15" spans="1:10" x14ac:dyDescent="0.25">
      <c r="A15" s="50"/>
    </row>
    <row r="16" spans="1:10" x14ac:dyDescent="0.25">
      <c r="A16" s="51"/>
    </row>
  </sheetData>
  <mergeCells count="1">
    <mergeCell ref="B1:J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AL115"/>
  <sheetViews>
    <sheetView showRowColHeaders="0" workbookViewId="0">
      <selection activeCell="E80" sqref="E80:E87"/>
    </sheetView>
  </sheetViews>
  <sheetFormatPr defaultColWidth="8.85546875" defaultRowHeight="15" x14ac:dyDescent="0.25"/>
  <cols>
    <col min="1" max="1" width="3.28515625" customWidth="1"/>
    <col min="2" max="2" width="49.7109375" customWidth="1"/>
    <col min="3" max="5" width="10.7109375" customWidth="1"/>
    <col min="29" max="38" width="7.42578125" customWidth="1"/>
  </cols>
  <sheetData>
    <row r="1" spans="1:38" ht="30" customHeight="1" thickBot="1" x14ac:dyDescent="0.3">
      <c r="A1" s="305" t="s">
        <v>70</v>
      </c>
      <c r="B1" s="306"/>
      <c r="C1" s="306"/>
      <c r="D1" s="306"/>
      <c r="E1" s="306"/>
    </row>
    <row r="2" spans="1:38" ht="48" customHeight="1" x14ac:dyDescent="0.25">
      <c r="A2" s="201">
        <v>1</v>
      </c>
      <c r="B2" s="302"/>
      <c r="C2" s="303"/>
      <c r="D2" s="303"/>
      <c r="E2" s="304"/>
    </row>
    <row r="3" spans="1:38" ht="48" customHeight="1" x14ac:dyDescent="0.25">
      <c r="A3" s="189">
        <v>2</v>
      </c>
      <c r="B3" s="296"/>
      <c r="C3" s="297"/>
      <c r="D3" s="297"/>
      <c r="E3" s="298"/>
    </row>
    <row r="4" spans="1:38" ht="48" customHeight="1" x14ac:dyDescent="0.25">
      <c r="A4" s="189">
        <v>3</v>
      </c>
      <c r="B4" s="296"/>
      <c r="C4" s="297"/>
      <c r="D4" s="297"/>
      <c r="E4" s="298"/>
    </row>
    <row r="5" spans="1:38" ht="48" customHeight="1" x14ac:dyDescent="0.25">
      <c r="A5" s="189">
        <v>4</v>
      </c>
      <c r="B5" s="296"/>
      <c r="C5" s="297"/>
      <c r="D5" s="297"/>
      <c r="E5" s="298"/>
    </row>
    <row r="6" spans="1:38" ht="48" customHeight="1" x14ac:dyDescent="0.25">
      <c r="A6" s="189">
        <v>5</v>
      </c>
      <c r="B6" s="296"/>
      <c r="C6" s="297"/>
      <c r="D6" s="297"/>
      <c r="E6" s="298"/>
    </row>
    <row r="7" spans="1:38" ht="46.9" customHeight="1" x14ac:dyDescent="0.25">
      <c r="A7" s="189">
        <v>6</v>
      </c>
      <c r="B7" s="296"/>
      <c r="C7" s="297"/>
      <c r="D7" s="297"/>
      <c r="E7" s="298"/>
    </row>
    <row r="8" spans="1:38" ht="28.35" customHeight="1" x14ac:dyDescent="0.25">
      <c r="A8" s="189">
        <v>7</v>
      </c>
      <c r="B8" s="296"/>
      <c r="C8" s="297"/>
      <c r="D8" s="297"/>
      <c r="E8" s="298"/>
    </row>
    <row r="9" spans="1:38" ht="28.35" customHeight="1" x14ac:dyDescent="0.25">
      <c r="A9" s="190">
        <v>8</v>
      </c>
      <c r="B9" s="299"/>
      <c r="C9" s="300"/>
      <c r="D9" s="300"/>
      <c r="E9" s="301"/>
    </row>
    <row r="10" spans="1:38" ht="30" customHeight="1" thickBot="1" x14ac:dyDescent="0.3">
      <c r="A10" s="311"/>
      <c r="B10" s="311"/>
      <c r="C10" s="311"/>
      <c r="D10" s="311"/>
      <c r="E10" s="311"/>
    </row>
    <row r="11" spans="1:38" ht="32.450000000000003" customHeight="1" x14ac:dyDescent="0.25">
      <c r="A11" s="208" t="s">
        <v>71</v>
      </c>
      <c r="B11" s="209"/>
      <c r="C11" s="312" t="s">
        <v>72</v>
      </c>
      <c r="D11" s="313"/>
      <c r="E11" s="314"/>
    </row>
    <row r="12" spans="1:38" x14ac:dyDescent="0.25">
      <c r="A12" s="307" t="s">
        <v>73</v>
      </c>
      <c r="B12" s="308"/>
      <c r="C12" s="308"/>
      <c r="D12" s="309"/>
      <c r="E12" s="310"/>
    </row>
    <row r="13" spans="1:38" ht="45.6" customHeight="1" x14ac:dyDescent="0.25">
      <c r="A13" s="282" t="str">
        <f>IF(B2="","",B2)</f>
        <v/>
      </c>
      <c r="B13" s="283"/>
      <c r="C13" s="283"/>
      <c r="D13" s="283"/>
      <c r="E13" s="284"/>
    </row>
    <row r="14" spans="1:38" ht="72.75" x14ac:dyDescent="0.25">
      <c r="A14" s="291" t="s">
        <v>74</v>
      </c>
      <c r="B14" s="286"/>
      <c r="C14" s="122" t="s">
        <v>58</v>
      </c>
      <c r="D14" s="123" t="s">
        <v>59</v>
      </c>
      <c r="E14" s="202" t="s">
        <v>75</v>
      </c>
      <c r="AC14" s="166" t="s">
        <v>76</v>
      </c>
      <c r="AD14" s="166" t="s">
        <v>77</v>
      </c>
      <c r="AE14" s="166" t="s">
        <v>78</v>
      </c>
      <c r="AF14" s="166" t="s">
        <v>79</v>
      </c>
      <c r="AG14" s="166" t="s">
        <v>80</v>
      </c>
      <c r="AH14" s="166" t="s">
        <v>81</v>
      </c>
      <c r="AI14" s="166" t="s">
        <v>82</v>
      </c>
      <c r="AJ14" s="166" t="s">
        <v>83</v>
      </c>
      <c r="AK14" s="166" t="s">
        <v>84</v>
      </c>
      <c r="AL14" s="166" t="s">
        <v>85</v>
      </c>
    </row>
    <row r="15" spans="1:38" ht="14.1" customHeight="1" x14ac:dyDescent="0.25">
      <c r="A15" s="280"/>
      <c r="B15" s="281"/>
      <c r="C15" s="65" t="str">
        <f>IF(A15="","",INDEX(KEADrop!D:D,MATCH(A15,KEADrop!C:C,0)))</f>
        <v/>
      </c>
      <c r="D15" s="65" t="str">
        <f>IF(A15="","",INDEX(KEADrop!E:E,MATCH(A15,KEADrop!C:C,0)))</f>
        <v/>
      </c>
      <c r="E15" s="217"/>
      <c r="AC15">
        <f>IF(C15=Scoring!$A$89,Scoring!$B$89,IF(C15=Scoring!$A$88,Scoring!$B$88,IF(C15=Scoring!$A$87,Scoring!$B$87,IF(C15=Scoring!$A$86,Scoring!$B$86,IF(C15=Scoring!$A$85,Scoring!$B$85,IF(C15=Scoring!$A$84,Scoring!$B$84,IF(C15="",0)))))))</f>
        <v>0</v>
      </c>
      <c r="AD15">
        <f>IF(D15=Scoring!$A$89,Scoring!$B$89,IF(D15=Scoring!$A$88,Scoring!$B$88,IF(D15=Scoring!$A$87,Scoring!$B$87,IF(D15=Scoring!$A$86,Scoring!$B$86,IF(D15=Scoring!$A$85,Scoring!$B$85,IF(D15=Scoring!$A$84,Scoring!$B$84,IF(D15="",0)))))))</f>
        <v>0</v>
      </c>
      <c r="AE15">
        <f>IF(E15=Scoring!$A$89,Scoring!$B$89,IF(E15=Scoring!$A$88,Scoring!$B$88,IF(E15=Scoring!$A$87,Scoring!$B$87,IF(E15=Scoring!$A$86,Scoring!$B$86,IF(E15=Scoring!$A$85,Scoring!$B$85,IF(E15=Scoring!$A$84,Scoring!$B$84,IF(E15="",0)))))))</f>
        <v>0</v>
      </c>
      <c r="AF15">
        <f>IF(C15=Scoring!$A$89,Scoring!$C$89,IF(C15=Scoring!$A$88,Scoring!$C$88,IF(C15=Scoring!$A$87,Scoring!$C$87,IF(C15=Scoring!$A$86,Scoring!$C$86,IF(C15=Scoring!$A$85,Scoring!$C$85,IF(C15=Scoring!$A$84,Scoring!$C$84,IF(C15="",0)))))))</f>
        <v>0</v>
      </c>
      <c r="AG15">
        <f>IF(D15=Scoring!$A$89,Scoring!$C$89,IF(D15=Scoring!$A$88,Scoring!$C$88,IF(D15=Scoring!$A$87,Scoring!$C$87,IF(D15=Scoring!$A$86,Scoring!$C$86,IF(D15=Scoring!$A$85,Scoring!$C$85,IF(D15=Scoring!$A$84,Scoring!$C$84,IF(D15="",0)))))))</f>
        <v>0</v>
      </c>
      <c r="AH15">
        <f>IF(E15=Scoring!$A$89,Scoring!$C$89,IF(E15=Scoring!$A$88,Scoring!$C$88,IF(E15=Scoring!$A$87,Scoring!$C$87,IF(E15=Scoring!$A$86,Scoring!$C$86,IF(E15=Scoring!$A$85,Scoring!$C$85,IF(E15=Scoring!$A$84,Scoring!$C$84,IF(E15="",0)))))))</f>
        <v>0</v>
      </c>
      <c r="AI15">
        <f>AC15*AF15</f>
        <v>0</v>
      </c>
      <c r="AJ15">
        <f t="shared" ref="AJ15:AK15" si="0">AD15*AG15</f>
        <v>0</v>
      </c>
      <c r="AK15">
        <f t="shared" si="0"/>
        <v>0</v>
      </c>
    </row>
    <row r="16" spans="1:38" x14ac:dyDescent="0.25">
      <c r="A16" s="280"/>
      <c r="B16" s="281"/>
      <c r="C16" s="65" t="str">
        <f>IF(A16="","",INDEX(KEADrop!D:D,MATCH(A16,KEADrop!C:C,0)))</f>
        <v/>
      </c>
      <c r="D16" s="65" t="str">
        <f>IF(A16="","",INDEX(KEADrop!E:E,MATCH(A16,KEADrop!C:C,0)))</f>
        <v/>
      </c>
      <c r="E16" s="217"/>
      <c r="AC16">
        <f>IF(C16=Scoring!$A$89,Scoring!$B$89,IF(C16=Scoring!$A$88,Scoring!$B$88,IF(C16=Scoring!$A$87,Scoring!$B$87,IF(C16=Scoring!$A$86,Scoring!$B$86,IF(C16=Scoring!$A$85,Scoring!$B$85,IF(C16=Scoring!$A$84,Scoring!$B$84,IF(C16="",0)))))))</f>
        <v>0</v>
      </c>
      <c r="AD16">
        <f>IF(D16=Scoring!$A$89,Scoring!$B$89,IF(D16=Scoring!$A$88,Scoring!$B$88,IF(D16=Scoring!$A$87,Scoring!$B$87,IF(D16=Scoring!$A$86,Scoring!$B$86,IF(D16=Scoring!$A$85,Scoring!$B$85,IF(D16=Scoring!$A$84,Scoring!$B$84,IF(D16="",0)))))))</f>
        <v>0</v>
      </c>
      <c r="AE16">
        <f>IF(E16=Scoring!$A$89,Scoring!$B$89,IF(E16=Scoring!$A$88,Scoring!$B$88,IF(E16=Scoring!$A$87,Scoring!$B$87,IF(E16=Scoring!$A$86,Scoring!$B$86,IF(E16=Scoring!$A$85,Scoring!$B$85,IF(E16=Scoring!$A$84,Scoring!$B$84,IF(E16="",0)))))))</f>
        <v>0</v>
      </c>
      <c r="AF16">
        <f>IF(C16=Scoring!$A$89,Scoring!$C$89,IF(C16=Scoring!$A$88,Scoring!$C$88,IF(C16=Scoring!$A$87,Scoring!$C$87,IF(C16=Scoring!$A$86,Scoring!$C$86,IF(C16=Scoring!$A$85,Scoring!$C$85,IF(C16=Scoring!$A$84,Scoring!$C$84,IF(C16="",0)))))))</f>
        <v>0</v>
      </c>
      <c r="AG16">
        <f>IF(D16=Scoring!$A$89,Scoring!$C$89,IF(D16=Scoring!$A$88,Scoring!$C$88,IF(D16=Scoring!$A$87,Scoring!$C$87,IF(D16=Scoring!$A$86,Scoring!$C$86,IF(D16=Scoring!$A$85,Scoring!$C$85,IF(D16=Scoring!$A$84,Scoring!$C$84,IF(D16="",0)))))))</f>
        <v>0</v>
      </c>
      <c r="AH16">
        <f>IF(E16=Scoring!$A$89,Scoring!$C$89,IF(E16=Scoring!$A$88,Scoring!$C$88,IF(E16=Scoring!$A$87,Scoring!$C$87,IF(E16=Scoring!$A$86,Scoring!$C$86,IF(E16=Scoring!$A$85,Scoring!$C$85,IF(E16=Scoring!$A$84,Scoring!$C$84,IF(E16="",0)))))))</f>
        <v>0</v>
      </c>
      <c r="AI16">
        <f t="shared" ref="AI16:AI22" si="1">AC16*AF16</f>
        <v>0</v>
      </c>
      <c r="AJ16">
        <f t="shared" ref="AJ16:AJ22" si="2">AD16*AG16</f>
        <v>0</v>
      </c>
      <c r="AK16">
        <f t="shared" ref="AK16:AK22" si="3">AE16*AH16</f>
        <v>0</v>
      </c>
    </row>
    <row r="17" spans="1:38" x14ac:dyDescent="0.25">
      <c r="A17" s="280"/>
      <c r="B17" s="281"/>
      <c r="C17" s="65" t="str">
        <f>IF(A17="","",INDEX(KEADrop!D:D,MATCH(A17,KEADrop!C:C,0)))</f>
        <v/>
      </c>
      <c r="D17" s="65" t="str">
        <f>IF(A17="","",INDEX(KEADrop!E:E,MATCH(A17,KEADrop!C:C,0)))</f>
        <v/>
      </c>
      <c r="E17" s="217"/>
      <c r="AC17">
        <f>IF(C17=Scoring!$A$89,Scoring!$B$89,IF(C17=Scoring!$A$88,Scoring!$B$88,IF(C17=Scoring!$A$87,Scoring!$B$87,IF(C17=Scoring!$A$86,Scoring!$B$86,IF(C17=Scoring!$A$85,Scoring!$B$85,IF(C17=Scoring!$A$84,Scoring!$B$84,IF(C17="",0)))))))</f>
        <v>0</v>
      </c>
      <c r="AD17">
        <f>IF(D17=Scoring!$A$89,Scoring!$B$89,IF(D17=Scoring!$A$88,Scoring!$B$88,IF(D17=Scoring!$A$87,Scoring!$B$87,IF(D17=Scoring!$A$86,Scoring!$B$86,IF(D17=Scoring!$A$85,Scoring!$B$85,IF(D17=Scoring!$A$84,Scoring!$B$84,IF(D17="",0)))))))</f>
        <v>0</v>
      </c>
      <c r="AE17">
        <f>IF(E17=Scoring!$A$89,Scoring!$B$89,IF(E17=Scoring!$A$88,Scoring!$B$88,IF(E17=Scoring!$A$87,Scoring!$B$87,IF(E17=Scoring!$A$86,Scoring!$B$86,IF(E17=Scoring!$A$85,Scoring!$B$85,IF(E17=Scoring!$A$84,Scoring!$B$84,IF(E17="",0)))))))</f>
        <v>0</v>
      </c>
      <c r="AF17">
        <f>IF(C17=Scoring!$A$89,Scoring!$C$89,IF(C17=Scoring!$A$88,Scoring!$C$88,IF(C17=Scoring!$A$87,Scoring!$C$87,IF(C17=Scoring!$A$86,Scoring!$C$86,IF(C17=Scoring!$A$85,Scoring!$C$85,IF(C17=Scoring!$A$84,Scoring!$C$84,IF(C17="",0)))))))</f>
        <v>0</v>
      </c>
      <c r="AG17">
        <f>IF(D17=Scoring!$A$89,Scoring!$C$89,IF(D17=Scoring!$A$88,Scoring!$C$88,IF(D17=Scoring!$A$87,Scoring!$C$87,IF(D17=Scoring!$A$86,Scoring!$C$86,IF(D17=Scoring!$A$85,Scoring!$C$85,IF(D17=Scoring!$A$84,Scoring!$C$84,IF(D17="",0)))))))</f>
        <v>0</v>
      </c>
      <c r="AH17">
        <f>IF(E17=Scoring!$A$89,Scoring!$C$89,IF(E17=Scoring!$A$88,Scoring!$C$88,IF(E17=Scoring!$A$87,Scoring!$C$87,IF(E17=Scoring!$A$86,Scoring!$C$86,IF(E17=Scoring!$A$85,Scoring!$C$85,IF(E17=Scoring!$A$84,Scoring!$C$84,IF(E17="",0)))))))</f>
        <v>0</v>
      </c>
      <c r="AI17">
        <f t="shared" si="1"/>
        <v>0</v>
      </c>
      <c r="AJ17">
        <f t="shared" si="2"/>
        <v>0</v>
      </c>
      <c r="AK17">
        <f t="shared" si="3"/>
        <v>0</v>
      </c>
    </row>
    <row r="18" spans="1:38" x14ac:dyDescent="0.25">
      <c r="A18" s="280"/>
      <c r="B18" s="281"/>
      <c r="C18" s="65" t="str">
        <f>IF(A18="","",INDEX(KEADrop!D:D,MATCH(A18,KEADrop!C:C,0)))</f>
        <v/>
      </c>
      <c r="D18" s="65" t="str">
        <f>IF(A18="","",INDEX(KEADrop!E:E,MATCH(A18,KEADrop!C:C,0)))</f>
        <v/>
      </c>
      <c r="E18" s="217"/>
      <c r="AC18">
        <f>IF(C18=Scoring!$A$89,Scoring!$B$89,IF(C18=Scoring!$A$88,Scoring!$B$88,IF(C18=Scoring!$A$87,Scoring!$B$87,IF(C18=Scoring!$A$86,Scoring!$B$86,IF(C18=Scoring!$A$85,Scoring!$B$85,IF(C18=Scoring!$A$84,Scoring!$B$84,IF(C18="",0)))))))</f>
        <v>0</v>
      </c>
      <c r="AD18">
        <f>IF(D18=Scoring!$A$89,Scoring!$B$89,IF(D18=Scoring!$A$88,Scoring!$B$88,IF(D18=Scoring!$A$87,Scoring!$B$87,IF(D18=Scoring!$A$86,Scoring!$B$86,IF(D18=Scoring!$A$85,Scoring!$B$85,IF(D18=Scoring!$A$84,Scoring!$B$84,IF(D18="",0)))))))</f>
        <v>0</v>
      </c>
      <c r="AE18">
        <f>IF(E18=Scoring!$A$89,Scoring!$B$89,IF(E18=Scoring!$A$88,Scoring!$B$88,IF(E18=Scoring!$A$87,Scoring!$B$87,IF(E18=Scoring!$A$86,Scoring!$B$86,IF(E18=Scoring!$A$85,Scoring!$B$85,IF(E18=Scoring!$A$84,Scoring!$B$84,IF(E18="",0)))))))</f>
        <v>0</v>
      </c>
      <c r="AF18">
        <f>IF(C18=Scoring!$A$89,Scoring!$C$89,IF(C18=Scoring!$A$88,Scoring!$C$88,IF(C18=Scoring!$A$87,Scoring!$C$87,IF(C18=Scoring!$A$86,Scoring!$C$86,IF(C18=Scoring!$A$85,Scoring!$C$85,IF(C18=Scoring!$A$84,Scoring!$C$84,IF(C18="",0)))))))</f>
        <v>0</v>
      </c>
      <c r="AG18">
        <f>IF(D18=Scoring!$A$89,Scoring!$C$89,IF(D18=Scoring!$A$88,Scoring!$C$88,IF(D18=Scoring!$A$87,Scoring!$C$87,IF(D18=Scoring!$A$86,Scoring!$C$86,IF(D18=Scoring!$A$85,Scoring!$C$85,IF(D18=Scoring!$A$84,Scoring!$C$84,IF(D18="",0)))))))</f>
        <v>0</v>
      </c>
      <c r="AH18">
        <f>IF(E18=Scoring!$A$89,Scoring!$C$89,IF(E18=Scoring!$A$88,Scoring!$C$88,IF(E18=Scoring!$A$87,Scoring!$C$87,IF(E18=Scoring!$A$86,Scoring!$C$86,IF(E18=Scoring!$A$85,Scoring!$C$85,IF(E18=Scoring!$A$84,Scoring!$C$84,IF(E18="",0)))))))</f>
        <v>0</v>
      </c>
      <c r="AI18">
        <f t="shared" si="1"/>
        <v>0</v>
      </c>
      <c r="AJ18">
        <f t="shared" si="2"/>
        <v>0</v>
      </c>
      <c r="AK18">
        <f t="shared" si="3"/>
        <v>0</v>
      </c>
    </row>
    <row r="19" spans="1:38" x14ac:dyDescent="0.25">
      <c r="A19" s="280"/>
      <c r="B19" s="281"/>
      <c r="C19" s="65" t="str">
        <f>IF(A19="","",INDEX(KEADrop!D:D,MATCH(A19,KEADrop!C:C,0)))</f>
        <v/>
      </c>
      <c r="D19" s="65" t="str">
        <f>IF(A19="","",INDEX(KEADrop!E:E,MATCH(A19,KEADrop!C:C,0)))</f>
        <v/>
      </c>
      <c r="E19" s="217"/>
      <c r="AC19">
        <f>IF(C19=Scoring!$A$89,Scoring!$B$89,IF(C19=Scoring!$A$88,Scoring!$B$88,IF(C19=Scoring!$A$87,Scoring!$B$87,IF(C19=Scoring!$A$86,Scoring!$B$86,IF(C19=Scoring!$A$85,Scoring!$B$85,IF(C19=Scoring!$A$84,Scoring!$B$84,IF(C19="",0)))))))</f>
        <v>0</v>
      </c>
      <c r="AD19">
        <f>IF(D19=Scoring!$A$89,Scoring!$B$89,IF(D19=Scoring!$A$88,Scoring!$B$88,IF(D19=Scoring!$A$87,Scoring!$B$87,IF(D19=Scoring!$A$86,Scoring!$B$86,IF(D19=Scoring!$A$85,Scoring!$B$85,IF(D19=Scoring!$A$84,Scoring!$B$84,IF(D19="",0)))))))</f>
        <v>0</v>
      </c>
      <c r="AE19">
        <f>IF(E19=Scoring!$A$89,Scoring!$B$89,IF(E19=Scoring!$A$88,Scoring!$B$88,IF(E19=Scoring!$A$87,Scoring!$B$87,IF(E19=Scoring!$A$86,Scoring!$B$86,IF(E19=Scoring!$A$85,Scoring!$B$85,IF(E19=Scoring!$A$84,Scoring!$B$84,IF(E19="",0)))))))</f>
        <v>0</v>
      </c>
      <c r="AF19">
        <f>IF(C19=Scoring!$A$89,Scoring!$C$89,IF(C19=Scoring!$A$88,Scoring!$C$88,IF(C19=Scoring!$A$87,Scoring!$C$87,IF(C19=Scoring!$A$86,Scoring!$C$86,IF(C19=Scoring!$A$85,Scoring!$C$85,IF(C19=Scoring!$A$84,Scoring!$C$84,IF(C19="",0)))))))</f>
        <v>0</v>
      </c>
      <c r="AG19">
        <f>IF(D19=Scoring!$A$89,Scoring!$C$89,IF(D19=Scoring!$A$88,Scoring!$C$88,IF(D19=Scoring!$A$87,Scoring!$C$87,IF(D19=Scoring!$A$86,Scoring!$C$86,IF(D19=Scoring!$A$85,Scoring!$C$85,IF(D19=Scoring!$A$84,Scoring!$C$84,IF(D19="",0)))))))</f>
        <v>0</v>
      </c>
      <c r="AH19">
        <f>IF(E19=Scoring!$A$89,Scoring!$C$89,IF(E19=Scoring!$A$88,Scoring!$C$88,IF(E19=Scoring!$A$87,Scoring!$C$87,IF(E19=Scoring!$A$86,Scoring!$C$86,IF(E19=Scoring!$A$85,Scoring!$C$85,IF(E19=Scoring!$A$84,Scoring!$C$84,IF(E19="",0)))))))</f>
        <v>0</v>
      </c>
      <c r="AI19">
        <f t="shared" si="1"/>
        <v>0</v>
      </c>
      <c r="AJ19">
        <f t="shared" si="2"/>
        <v>0</v>
      </c>
      <c r="AK19">
        <f t="shared" si="3"/>
        <v>0</v>
      </c>
    </row>
    <row r="20" spans="1:38" x14ac:dyDescent="0.25">
      <c r="A20" s="280"/>
      <c r="B20" s="281"/>
      <c r="C20" s="65" t="str">
        <f>IF(A20="","",INDEX(KEADrop!D:D,MATCH(A20,KEADrop!C:C,0)))</f>
        <v/>
      </c>
      <c r="D20" s="65" t="str">
        <f>IF(A20="","",INDEX(KEADrop!E:E,MATCH(A20,KEADrop!C:C,0)))</f>
        <v/>
      </c>
      <c r="E20" s="217"/>
      <c r="AC20">
        <f>IF(C20=Scoring!$A$89,Scoring!$B$89,IF(C20=Scoring!$A$88,Scoring!$B$88,IF(C20=Scoring!$A$87,Scoring!$B$87,IF(C20=Scoring!$A$86,Scoring!$B$86,IF(C20=Scoring!$A$85,Scoring!$B$85,IF(C20=Scoring!$A$84,Scoring!$B$84,IF(C20="",0)))))))</f>
        <v>0</v>
      </c>
      <c r="AD20">
        <f>IF(D20=Scoring!$A$89,Scoring!$B$89,IF(D20=Scoring!$A$88,Scoring!$B$88,IF(D20=Scoring!$A$87,Scoring!$B$87,IF(D20=Scoring!$A$86,Scoring!$B$86,IF(D20=Scoring!$A$85,Scoring!$B$85,IF(D20=Scoring!$A$84,Scoring!$B$84,IF(D20="",0)))))))</f>
        <v>0</v>
      </c>
      <c r="AE20">
        <f>IF(E20=Scoring!$A$89,Scoring!$B$89,IF(E20=Scoring!$A$88,Scoring!$B$88,IF(E20=Scoring!$A$87,Scoring!$B$87,IF(E20=Scoring!$A$86,Scoring!$B$86,IF(E20=Scoring!$A$85,Scoring!$B$85,IF(E20=Scoring!$A$84,Scoring!$B$84,IF(E20="",0)))))))</f>
        <v>0</v>
      </c>
      <c r="AF20">
        <f>IF(C20=Scoring!$A$89,Scoring!$C$89,IF(C20=Scoring!$A$88,Scoring!$C$88,IF(C20=Scoring!$A$87,Scoring!$C$87,IF(C20=Scoring!$A$86,Scoring!$C$86,IF(C20=Scoring!$A$85,Scoring!$C$85,IF(C20=Scoring!$A$84,Scoring!$C$84,IF(C20="",0)))))))</f>
        <v>0</v>
      </c>
      <c r="AG20">
        <f>IF(D20=Scoring!$A$89,Scoring!$C$89,IF(D20=Scoring!$A$88,Scoring!$C$88,IF(D20=Scoring!$A$87,Scoring!$C$87,IF(D20=Scoring!$A$86,Scoring!$C$86,IF(D20=Scoring!$A$85,Scoring!$C$85,IF(D20=Scoring!$A$84,Scoring!$C$84,IF(D20="",0)))))))</f>
        <v>0</v>
      </c>
      <c r="AH20">
        <f>IF(E20=Scoring!$A$89,Scoring!$C$89,IF(E20=Scoring!$A$88,Scoring!$C$88,IF(E20=Scoring!$A$87,Scoring!$C$87,IF(E20=Scoring!$A$86,Scoring!$C$86,IF(E20=Scoring!$A$85,Scoring!$C$85,IF(E20=Scoring!$A$84,Scoring!$C$84,IF(E20="",0)))))))</f>
        <v>0</v>
      </c>
      <c r="AI20">
        <f t="shared" si="1"/>
        <v>0</v>
      </c>
      <c r="AJ20">
        <f t="shared" si="2"/>
        <v>0</v>
      </c>
      <c r="AK20">
        <f t="shared" si="3"/>
        <v>0</v>
      </c>
    </row>
    <row r="21" spans="1:38" x14ac:dyDescent="0.25">
      <c r="A21" s="280"/>
      <c r="B21" s="281"/>
      <c r="C21" s="65" t="str">
        <f>IF(A21="","",INDEX(KEADrop!D:D,MATCH(A21,KEADrop!C:C,0)))</f>
        <v/>
      </c>
      <c r="D21" s="65" t="str">
        <f>IF(A21="","",INDEX(KEADrop!E:E,MATCH(A21,KEADrop!C:C,0)))</f>
        <v/>
      </c>
      <c r="E21" s="217"/>
      <c r="AC21">
        <f>IF(C21=Scoring!$A$89,Scoring!$B$89,IF(C21=Scoring!$A$88,Scoring!$B$88,IF(C21=Scoring!$A$87,Scoring!$B$87,IF(C21=Scoring!$A$86,Scoring!$B$86,IF(C21=Scoring!$A$85,Scoring!$B$85,IF(C21=Scoring!$A$84,Scoring!$B$84,IF(C21="",0)))))))</f>
        <v>0</v>
      </c>
      <c r="AD21">
        <f>IF(D21=Scoring!$A$89,Scoring!$B$89,IF(D21=Scoring!$A$88,Scoring!$B$88,IF(D21=Scoring!$A$87,Scoring!$B$87,IF(D21=Scoring!$A$86,Scoring!$B$86,IF(D21=Scoring!$A$85,Scoring!$B$85,IF(D21=Scoring!$A$84,Scoring!$B$84,IF(D21="",0)))))))</f>
        <v>0</v>
      </c>
      <c r="AE21">
        <f>IF(E21=Scoring!$A$89,Scoring!$B$89,IF(E21=Scoring!$A$88,Scoring!$B$88,IF(E21=Scoring!$A$87,Scoring!$B$87,IF(E21=Scoring!$A$86,Scoring!$B$86,IF(E21=Scoring!$A$85,Scoring!$B$85,IF(E21=Scoring!$A$84,Scoring!$B$84,IF(E21="",0)))))))</f>
        <v>0</v>
      </c>
      <c r="AF21">
        <f>IF(C21=Scoring!$A$89,Scoring!$C$89,IF(C21=Scoring!$A$88,Scoring!$C$88,IF(C21=Scoring!$A$87,Scoring!$C$87,IF(C21=Scoring!$A$86,Scoring!$C$86,IF(C21=Scoring!$A$85,Scoring!$C$85,IF(C21=Scoring!$A$84,Scoring!$C$84,IF(C21="",0)))))))</f>
        <v>0</v>
      </c>
      <c r="AG21">
        <f>IF(D21=Scoring!$A$89,Scoring!$C$89,IF(D21=Scoring!$A$88,Scoring!$C$88,IF(D21=Scoring!$A$87,Scoring!$C$87,IF(D21=Scoring!$A$86,Scoring!$C$86,IF(D21=Scoring!$A$85,Scoring!$C$85,IF(D21=Scoring!$A$84,Scoring!$C$84,IF(D21="",0)))))))</f>
        <v>0</v>
      </c>
      <c r="AH21">
        <f>IF(E21=Scoring!$A$89,Scoring!$C$89,IF(E21=Scoring!$A$88,Scoring!$C$88,IF(E21=Scoring!$A$87,Scoring!$C$87,IF(E21=Scoring!$A$86,Scoring!$C$86,IF(E21=Scoring!$A$85,Scoring!$C$85,IF(E21=Scoring!$A$84,Scoring!$C$84,IF(E21="",0)))))))</f>
        <v>0</v>
      </c>
      <c r="AI21">
        <f t="shared" si="1"/>
        <v>0</v>
      </c>
      <c r="AJ21">
        <f t="shared" si="2"/>
        <v>0</v>
      </c>
      <c r="AK21">
        <f t="shared" si="3"/>
        <v>0</v>
      </c>
    </row>
    <row r="22" spans="1:38" ht="15.75" thickBot="1" x14ac:dyDescent="0.3">
      <c r="A22" s="278"/>
      <c r="B22" s="279"/>
      <c r="C22" s="204" t="str">
        <f>IF(A22="","",INDEX(KEADrop!D:D,MATCH(A22,KEADrop!C:C,0)))</f>
        <v/>
      </c>
      <c r="D22" s="204" t="str">
        <f>IF(A22="","",INDEX(KEADrop!E:E,MATCH(A22,KEADrop!C:C,0)))</f>
        <v/>
      </c>
      <c r="E22" s="221"/>
      <c r="AC22" s="167">
        <f>IF(C22=Scoring!$A$89,Scoring!$B$89,IF(C22=Scoring!$A$88,Scoring!$B$88,IF(C22=Scoring!$A$87,Scoring!$B$87,IF(C22=Scoring!$A$86,Scoring!$B$86,IF(C22=Scoring!$A$85,Scoring!$B$85,IF(C22=Scoring!$A$84,Scoring!$B$84,IF(C22="",0)))))))</f>
        <v>0</v>
      </c>
      <c r="AD22" s="167">
        <f>IF(D22=Scoring!$A$89,Scoring!$B$89,IF(D22=Scoring!$A$88,Scoring!$B$88,IF(D22=Scoring!$A$87,Scoring!$B$87,IF(D22=Scoring!$A$86,Scoring!$B$86,IF(D22=Scoring!$A$85,Scoring!$B$85,IF(D22=Scoring!$A$84,Scoring!$B$84,IF(D22="",0)))))))</f>
        <v>0</v>
      </c>
      <c r="AE22" s="167">
        <f>IF(E22=Scoring!$A$89,Scoring!$B$89,IF(E22=Scoring!$A$88,Scoring!$B$88,IF(E22=Scoring!$A$87,Scoring!$B$87,IF(E22=Scoring!$A$86,Scoring!$B$86,IF(E22=Scoring!$A$85,Scoring!$B$85,IF(E22=Scoring!$A$84,Scoring!$B$84,IF(E22="",0)))))))</f>
        <v>0</v>
      </c>
      <c r="AF22" s="167">
        <f>IF(C22=Scoring!$A$89,Scoring!$C$89,IF(C22=Scoring!$A$88,Scoring!$C$88,IF(C22=Scoring!$A$87,Scoring!$C$87,IF(C22=Scoring!$A$86,Scoring!$C$86,IF(C22=Scoring!$A$85,Scoring!$C$85,IF(C22=Scoring!$A$84,Scoring!$C$84,IF(C22="",0)))))))</f>
        <v>0</v>
      </c>
      <c r="AG22" s="167">
        <f>IF(D22=Scoring!$A$89,Scoring!$C$89,IF(D22=Scoring!$A$88,Scoring!$C$88,IF(D22=Scoring!$A$87,Scoring!$C$87,IF(D22=Scoring!$A$86,Scoring!$C$86,IF(D22=Scoring!$A$85,Scoring!$C$85,IF(D22=Scoring!$A$84,Scoring!$C$84,IF(D22="",0)))))))</f>
        <v>0</v>
      </c>
      <c r="AH22" s="167">
        <f>IF(E22=Scoring!$A$89,Scoring!$C$89,IF(E22=Scoring!$A$88,Scoring!$C$88,IF(E22=Scoring!$A$87,Scoring!$C$87,IF(E22=Scoring!$A$86,Scoring!$C$86,IF(E22=Scoring!$A$85,Scoring!$C$85,IF(E22=Scoring!$A$84,Scoring!$C$84,IF(E22="",0)))))))</f>
        <v>0</v>
      </c>
      <c r="AI22" s="167">
        <f t="shared" si="1"/>
        <v>0</v>
      </c>
      <c r="AJ22" s="167">
        <f t="shared" si="2"/>
        <v>0</v>
      </c>
      <c r="AK22" s="167">
        <f t="shared" si="3"/>
        <v>0</v>
      </c>
      <c r="AL22" s="167"/>
    </row>
    <row r="23" spans="1:38" ht="24" customHeight="1" thickBot="1" x14ac:dyDescent="0.3">
      <c r="A23" s="206" t="s">
        <v>86</v>
      </c>
      <c r="B23" s="205"/>
      <c r="C23" s="205"/>
      <c r="D23" s="205"/>
      <c r="E23" s="207" t="str">
        <f>AL24</f>
        <v>-</v>
      </c>
      <c r="AI23" s="168">
        <f>SUM(AI15:AI22)</f>
        <v>0</v>
      </c>
      <c r="AJ23" s="168">
        <f>SUM(AJ15:AJ22)</f>
        <v>0</v>
      </c>
      <c r="AK23" s="168">
        <f>SUM(AK15:AK22)</f>
        <v>0</v>
      </c>
      <c r="AL23">
        <f>AK23-AJ23</f>
        <v>0</v>
      </c>
    </row>
    <row r="24" spans="1:38" ht="15" customHeight="1" thickBot="1" x14ac:dyDescent="0.3">
      <c r="A24" s="49"/>
      <c r="B24" s="49"/>
      <c r="C24" s="49"/>
      <c r="D24" s="49"/>
      <c r="E24" s="49"/>
      <c r="AL24" s="134" t="str">
        <f>IF(AL23&gt;=Scoring!$C$108,"Very High",IF(AL23&gt;=Scoring!$C$109,"High",IF(AL23&gt;=Scoring!$C$110,"Medium",IF(AL23&gt;=Scoring!$C$111,"Low","-"))))</f>
        <v>-</v>
      </c>
    </row>
    <row r="25" spans="1:38" x14ac:dyDescent="0.25">
      <c r="A25" s="292" t="s">
        <v>87</v>
      </c>
      <c r="B25" s="293"/>
      <c r="C25" s="293"/>
      <c r="D25" s="294"/>
      <c r="E25" s="295"/>
    </row>
    <row r="26" spans="1:38" ht="42" customHeight="1" x14ac:dyDescent="0.25">
      <c r="A26" s="282" t="str">
        <f>IF(B3="","",B3)</f>
        <v/>
      </c>
      <c r="B26" s="283"/>
      <c r="C26" s="283"/>
      <c r="D26" s="283"/>
      <c r="E26" s="284"/>
    </row>
    <row r="27" spans="1:38" ht="72.75" x14ac:dyDescent="0.25">
      <c r="A27" s="291" t="s">
        <v>74</v>
      </c>
      <c r="B27" s="286"/>
      <c r="C27" s="122" t="s">
        <v>58</v>
      </c>
      <c r="D27" s="123" t="s">
        <v>59</v>
      </c>
      <c r="E27" s="202" t="s">
        <v>75</v>
      </c>
      <c r="AC27" s="166" t="s">
        <v>76</v>
      </c>
      <c r="AD27" s="166" t="s">
        <v>77</v>
      </c>
      <c r="AE27" s="166" t="s">
        <v>78</v>
      </c>
      <c r="AF27" s="166" t="s">
        <v>79</v>
      </c>
      <c r="AG27" s="166" t="s">
        <v>80</v>
      </c>
      <c r="AH27" s="166" t="s">
        <v>81</v>
      </c>
      <c r="AI27" s="166" t="s">
        <v>82</v>
      </c>
      <c r="AJ27" s="166" t="s">
        <v>83</v>
      </c>
      <c r="AK27" s="166" t="s">
        <v>84</v>
      </c>
      <c r="AL27" s="166" t="s">
        <v>85</v>
      </c>
    </row>
    <row r="28" spans="1:38" x14ac:dyDescent="0.25">
      <c r="A28" s="280"/>
      <c r="B28" s="281"/>
      <c r="C28" s="65" t="str">
        <f>IF(A28="","",INDEX(KEADrop!D:D,MATCH(A28,KEADrop!C:C,0)))</f>
        <v/>
      </c>
      <c r="D28" s="65" t="str">
        <f>IF(A28="","",INDEX(KEADrop!E:E,MATCH(A28,KEADrop!C:C,0)))</f>
        <v/>
      </c>
      <c r="E28" s="217"/>
      <c r="AC28">
        <f>IF(C28=Scoring!$A$89,Scoring!$B$89,IF(C28=Scoring!$A$88,Scoring!$B$88,IF(C28=Scoring!$A$87,Scoring!$B$87,IF(C28=Scoring!$A$86,Scoring!$B$86,IF(C28=Scoring!$A$85,Scoring!$B$85,IF(C28=Scoring!$A$84,Scoring!$B$84,IF(C28="",0)))))))</f>
        <v>0</v>
      </c>
      <c r="AD28">
        <f>IF(D28=Scoring!$A$89,Scoring!$B$89,IF(D28=Scoring!$A$88,Scoring!$B$88,IF(D28=Scoring!$A$87,Scoring!$B$87,IF(D28=Scoring!$A$86,Scoring!$B$86,IF(D28=Scoring!$A$85,Scoring!$B$85,IF(D28=Scoring!$A$84,Scoring!$B$84,IF(D28="",0)))))))</f>
        <v>0</v>
      </c>
      <c r="AE28">
        <f>IF(E28=Scoring!$A$89,Scoring!$B$89,IF(E28=Scoring!$A$88,Scoring!$B$88,IF(E28=Scoring!$A$87,Scoring!$B$87,IF(E28=Scoring!$A$86,Scoring!$B$86,IF(E28=Scoring!$A$85,Scoring!$B$85,IF(E28=Scoring!$A$84,Scoring!$B$84,IF(E28="",0)))))))</f>
        <v>0</v>
      </c>
      <c r="AF28">
        <f>IF(C28=Scoring!$A$89,Scoring!$C$89,IF(C28=Scoring!$A$88,Scoring!$C$88,IF(C28=Scoring!$A$87,Scoring!$C$87,IF(C28=Scoring!$A$86,Scoring!$C$86,IF(C28=Scoring!$A$85,Scoring!$C$85,IF(C28=Scoring!$A$84,Scoring!$C$84,IF(C28="",0)))))))</f>
        <v>0</v>
      </c>
      <c r="AG28">
        <f>IF(D28=Scoring!$A$89,Scoring!$C$89,IF(D28=Scoring!$A$88,Scoring!$C$88,IF(D28=Scoring!$A$87,Scoring!$C$87,IF(D28=Scoring!$A$86,Scoring!$C$86,IF(D28=Scoring!$A$85,Scoring!$C$85,IF(D28=Scoring!$A$84,Scoring!$C$84,IF(D28="",0)))))))</f>
        <v>0</v>
      </c>
      <c r="AH28">
        <f>IF(E28=Scoring!$A$89,Scoring!$C$89,IF(E28=Scoring!$A$88,Scoring!$C$88,IF(E28=Scoring!$A$87,Scoring!$C$87,IF(E28=Scoring!$A$86,Scoring!$C$86,IF(E28=Scoring!$A$85,Scoring!$C$85,IF(E28=Scoring!$A$84,Scoring!$C$84,IF(E28="",0)))))))</f>
        <v>0</v>
      </c>
      <c r="AI28">
        <f>AC28*AF28</f>
        <v>0</v>
      </c>
      <c r="AJ28">
        <f t="shared" ref="AJ28:AJ35" si="4">AD28*AG28</f>
        <v>0</v>
      </c>
      <c r="AK28">
        <f t="shared" ref="AK28:AK35" si="5">AE28*AH28</f>
        <v>0</v>
      </c>
    </row>
    <row r="29" spans="1:38" x14ac:dyDescent="0.25">
      <c r="A29" s="280"/>
      <c r="B29" s="281"/>
      <c r="C29" s="65" t="str">
        <f>IF(A29="","",INDEX(KEADrop!D:D,MATCH(A29,KEADrop!C:C,0)))</f>
        <v/>
      </c>
      <c r="D29" s="65" t="str">
        <f>IF(A29="","",INDEX(KEADrop!E:E,MATCH(A29,KEADrop!C:C,0)))</f>
        <v/>
      </c>
      <c r="E29" s="217"/>
      <c r="AC29">
        <f>IF(C29=Scoring!$A$89,Scoring!$B$89,IF(C29=Scoring!$A$88,Scoring!$B$88,IF(C29=Scoring!$A$87,Scoring!$B$87,IF(C29=Scoring!$A$86,Scoring!$B$86,IF(C29=Scoring!$A$85,Scoring!$B$85,IF(C29=Scoring!$A$84,Scoring!$B$84,IF(C29="",0)))))))</f>
        <v>0</v>
      </c>
      <c r="AD29">
        <f>IF(D29=Scoring!$A$89,Scoring!$B$89,IF(D29=Scoring!$A$88,Scoring!$B$88,IF(D29=Scoring!$A$87,Scoring!$B$87,IF(D29=Scoring!$A$86,Scoring!$B$86,IF(D29=Scoring!$A$85,Scoring!$B$85,IF(D29=Scoring!$A$84,Scoring!$B$84,IF(D29="",0)))))))</f>
        <v>0</v>
      </c>
      <c r="AE29">
        <f>IF(E29=Scoring!$A$89,Scoring!$B$89,IF(E29=Scoring!$A$88,Scoring!$B$88,IF(E29=Scoring!$A$87,Scoring!$B$87,IF(E29=Scoring!$A$86,Scoring!$B$86,IF(E29=Scoring!$A$85,Scoring!$B$85,IF(E29=Scoring!$A$84,Scoring!$B$84,IF(E29="",0)))))))</f>
        <v>0</v>
      </c>
      <c r="AF29">
        <f>IF(C29=Scoring!$A$89,Scoring!$C$89,IF(C29=Scoring!$A$88,Scoring!$C$88,IF(C29=Scoring!$A$87,Scoring!$C$87,IF(C29=Scoring!$A$86,Scoring!$C$86,IF(C29=Scoring!$A$85,Scoring!$C$85,IF(C29=Scoring!$A$84,Scoring!$C$84,IF(C29="",0)))))))</f>
        <v>0</v>
      </c>
      <c r="AG29">
        <f>IF(D29=Scoring!$A$89,Scoring!$C$89,IF(D29=Scoring!$A$88,Scoring!$C$88,IF(D29=Scoring!$A$87,Scoring!$C$87,IF(D29=Scoring!$A$86,Scoring!$C$86,IF(D29=Scoring!$A$85,Scoring!$C$85,IF(D29=Scoring!$A$84,Scoring!$C$84,IF(D29="",0)))))))</f>
        <v>0</v>
      </c>
      <c r="AH29">
        <f>IF(E29=Scoring!$A$89,Scoring!$C$89,IF(E29=Scoring!$A$88,Scoring!$C$88,IF(E29=Scoring!$A$87,Scoring!$C$87,IF(E29=Scoring!$A$86,Scoring!$C$86,IF(E29=Scoring!$A$85,Scoring!$C$85,IF(E29=Scoring!$A$84,Scoring!$C$84,IF(E29="",0)))))))</f>
        <v>0</v>
      </c>
      <c r="AI29">
        <f t="shared" ref="AI29:AI35" si="6">AC29*AF29</f>
        <v>0</v>
      </c>
      <c r="AJ29">
        <f t="shared" si="4"/>
        <v>0</v>
      </c>
      <c r="AK29">
        <f t="shared" si="5"/>
        <v>0</v>
      </c>
    </row>
    <row r="30" spans="1:38" x14ac:dyDescent="0.25">
      <c r="A30" s="280"/>
      <c r="B30" s="281"/>
      <c r="C30" s="65" t="str">
        <f>IF(A30="","",INDEX(KEADrop!D:D,MATCH(A30,KEADrop!C:C,0)))</f>
        <v/>
      </c>
      <c r="D30" s="65" t="str">
        <f>IF(A30="","",INDEX(KEADrop!E:E,MATCH(A30,KEADrop!C:C,0)))</f>
        <v/>
      </c>
      <c r="E30" s="217"/>
      <c r="AC30">
        <f>IF(C30=Scoring!$A$89,Scoring!$B$89,IF(C30=Scoring!$A$88,Scoring!$B$88,IF(C30=Scoring!$A$87,Scoring!$B$87,IF(C30=Scoring!$A$86,Scoring!$B$86,IF(C30=Scoring!$A$85,Scoring!$B$85,IF(C30=Scoring!$A$84,Scoring!$B$84,IF(C30="",0)))))))</f>
        <v>0</v>
      </c>
      <c r="AD30">
        <f>IF(D30=Scoring!$A$89,Scoring!$B$89,IF(D30=Scoring!$A$88,Scoring!$B$88,IF(D30=Scoring!$A$87,Scoring!$B$87,IF(D30=Scoring!$A$86,Scoring!$B$86,IF(D30=Scoring!$A$85,Scoring!$B$85,IF(D30=Scoring!$A$84,Scoring!$B$84,IF(D30="",0)))))))</f>
        <v>0</v>
      </c>
      <c r="AE30">
        <f>IF(E30=Scoring!$A$89,Scoring!$B$89,IF(E30=Scoring!$A$88,Scoring!$B$88,IF(E30=Scoring!$A$87,Scoring!$B$87,IF(E30=Scoring!$A$86,Scoring!$B$86,IF(E30=Scoring!$A$85,Scoring!$B$85,IF(E30=Scoring!$A$84,Scoring!$B$84,IF(E30="",0)))))))</f>
        <v>0</v>
      </c>
      <c r="AF30">
        <f>IF(C30=Scoring!$A$89,Scoring!$C$89,IF(C30=Scoring!$A$88,Scoring!$C$88,IF(C30=Scoring!$A$87,Scoring!$C$87,IF(C30=Scoring!$A$86,Scoring!$C$86,IF(C30=Scoring!$A$85,Scoring!$C$85,IF(C30=Scoring!$A$84,Scoring!$C$84,IF(C30="",0)))))))</f>
        <v>0</v>
      </c>
      <c r="AG30">
        <f>IF(D30=Scoring!$A$89,Scoring!$C$89,IF(D30=Scoring!$A$88,Scoring!$C$88,IF(D30=Scoring!$A$87,Scoring!$C$87,IF(D30=Scoring!$A$86,Scoring!$C$86,IF(D30=Scoring!$A$85,Scoring!$C$85,IF(D30=Scoring!$A$84,Scoring!$C$84,IF(D30="",0)))))))</f>
        <v>0</v>
      </c>
      <c r="AH30">
        <f>IF(E30=Scoring!$A$89,Scoring!$C$89,IF(E30=Scoring!$A$88,Scoring!$C$88,IF(E30=Scoring!$A$87,Scoring!$C$87,IF(E30=Scoring!$A$86,Scoring!$C$86,IF(E30=Scoring!$A$85,Scoring!$C$85,IF(E30=Scoring!$A$84,Scoring!$C$84,IF(E30="",0)))))))</f>
        <v>0</v>
      </c>
      <c r="AI30">
        <f t="shared" si="6"/>
        <v>0</v>
      </c>
      <c r="AJ30">
        <f t="shared" si="4"/>
        <v>0</v>
      </c>
      <c r="AK30">
        <f t="shared" si="5"/>
        <v>0</v>
      </c>
    </row>
    <row r="31" spans="1:38" x14ac:dyDescent="0.25">
      <c r="A31" s="280"/>
      <c r="B31" s="281"/>
      <c r="C31" s="65" t="str">
        <f>IF(A31="","",INDEX(KEADrop!D:D,MATCH(A31,KEADrop!C:C,0)))</f>
        <v/>
      </c>
      <c r="D31" s="65" t="str">
        <f>IF(A31="","",INDEX(KEADrop!E:E,MATCH(A31,KEADrop!C:C,0)))</f>
        <v/>
      </c>
      <c r="E31" s="217"/>
      <c r="AC31">
        <f>IF(C31=Scoring!$A$89,Scoring!$B$89,IF(C31=Scoring!$A$88,Scoring!$B$88,IF(C31=Scoring!$A$87,Scoring!$B$87,IF(C31=Scoring!$A$86,Scoring!$B$86,IF(C31=Scoring!$A$85,Scoring!$B$85,IF(C31=Scoring!$A$84,Scoring!$B$84,IF(C31="",0)))))))</f>
        <v>0</v>
      </c>
      <c r="AD31">
        <f>IF(D31=Scoring!$A$89,Scoring!$B$89,IF(D31=Scoring!$A$88,Scoring!$B$88,IF(D31=Scoring!$A$87,Scoring!$B$87,IF(D31=Scoring!$A$86,Scoring!$B$86,IF(D31=Scoring!$A$85,Scoring!$B$85,IF(D31=Scoring!$A$84,Scoring!$B$84,IF(D31="",0)))))))</f>
        <v>0</v>
      </c>
      <c r="AE31">
        <f>IF(E31=Scoring!$A$89,Scoring!$B$89,IF(E31=Scoring!$A$88,Scoring!$B$88,IF(E31=Scoring!$A$87,Scoring!$B$87,IF(E31=Scoring!$A$86,Scoring!$B$86,IF(E31=Scoring!$A$85,Scoring!$B$85,IF(E31=Scoring!$A$84,Scoring!$B$84,IF(E31="",0)))))))</f>
        <v>0</v>
      </c>
      <c r="AF31">
        <f>IF(C31=Scoring!$A$89,Scoring!$C$89,IF(C31=Scoring!$A$88,Scoring!$C$88,IF(C31=Scoring!$A$87,Scoring!$C$87,IF(C31=Scoring!$A$86,Scoring!$C$86,IF(C31=Scoring!$A$85,Scoring!$C$85,IF(C31=Scoring!$A$84,Scoring!$C$84,IF(C31="",0)))))))</f>
        <v>0</v>
      </c>
      <c r="AG31">
        <f>IF(D31=Scoring!$A$89,Scoring!$C$89,IF(D31=Scoring!$A$88,Scoring!$C$88,IF(D31=Scoring!$A$87,Scoring!$C$87,IF(D31=Scoring!$A$86,Scoring!$C$86,IF(D31=Scoring!$A$85,Scoring!$C$85,IF(D31=Scoring!$A$84,Scoring!$C$84,IF(D31="",0)))))))</f>
        <v>0</v>
      </c>
      <c r="AH31">
        <f>IF(E31=Scoring!$A$89,Scoring!$C$89,IF(E31=Scoring!$A$88,Scoring!$C$88,IF(E31=Scoring!$A$87,Scoring!$C$87,IF(E31=Scoring!$A$86,Scoring!$C$86,IF(E31=Scoring!$A$85,Scoring!$C$85,IF(E31=Scoring!$A$84,Scoring!$C$84,IF(E31="",0)))))))</f>
        <v>0</v>
      </c>
      <c r="AI31">
        <f t="shared" si="6"/>
        <v>0</v>
      </c>
      <c r="AJ31">
        <f t="shared" si="4"/>
        <v>0</v>
      </c>
      <c r="AK31">
        <f t="shared" si="5"/>
        <v>0</v>
      </c>
    </row>
    <row r="32" spans="1:38" x14ac:dyDescent="0.25">
      <c r="A32" s="280"/>
      <c r="B32" s="281"/>
      <c r="C32" s="65" t="str">
        <f>IF(A32="","",INDEX(KEADrop!D:D,MATCH(A32,KEADrop!C:C,0)))</f>
        <v/>
      </c>
      <c r="D32" s="65" t="str">
        <f>IF(A32="","",INDEX(KEADrop!E:E,MATCH(A32,KEADrop!C:C,0)))</f>
        <v/>
      </c>
      <c r="E32" s="217"/>
      <c r="AC32">
        <f>IF(C32=Scoring!$A$89,Scoring!$B$89,IF(C32=Scoring!$A$88,Scoring!$B$88,IF(C32=Scoring!$A$87,Scoring!$B$87,IF(C32=Scoring!$A$86,Scoring!$B$86,IF(C32=Scoring!$A$85,Scoring!$B$85,IF(C32=Scoring!$A$84,Scoring!$B$84,IF(C32="",0)))))))</f>
        <v>0</v>
      </c>
      <c r="AD32">
        <f>IF(D32=Scoring!$A$89,Scoring!$B$89,IF(D32=Scoring!$A$88,Scoring!$B$88,IF(D32=Scoring!$A$87,Scoring!$B$87,IF(D32=Scoring!$A$86,Scoring!$B$86,IF(D32=Scoring!$A$85,Scoring!$B$85,IF(D32=Scoring!$A$84,Scoring!$B$84,IF(D32="",0)))))))</f>
        <v>0</v>
      </c>
      <c r="AE32">
        <f>IF(E32=Scoring!$A$89,Scoring!$B$89,IF(E32=Scoring!$A$88,Scoring!$B$88,IF(E32=Scoring!$A$87,Scoring!$B$87,IF(E32=Scoring!$A$86,Scoring!$B$86,IF(E32=Scoring!$A$85,Scoring!$B$85,IF(E32=Scoring!$A$84,Scoring!$B$84,IF(E32="",0)))))))</f>
        <v>0</v>
      </c>
      <c r="AF32">
        <f>IF(C32=Scoring!$A$89,Scoring!$C$89,IF(C32=Scoring!$A$88,Scoring!$C$88,IF(C32=Scoring!$A$87,Scoring!$C$87,IF(C32=Scoring!$A$86,Scoring!$C$86,IF(C32=Scoring!$A$85,Scoring!$C$85,IF(C32=Scoring!$A$84,Scoring!$C$84,IF(C32="",0)))))))</f>
        <v>0</v>
      </c>
      <c r="AG32">
        <f>IF(D32=Scoring!$A$89,Scoring!$C$89,IF(D32=Scoring!$A$88,Scoring!$C$88,IF(D32=Scoring!$A$87,Scoring!$C$87,IF(D32=Scoring!$A$86,Scoring!$C$86,IF(D32=Scoring!$A$85,Scoring!$C$85,IF(D32=Scoring!$A$84,Scoring!$C$84,IF(D32="",0)))))))</f>
        <v>0</v>
      </c>
      <c r="AH32">
        <f>IF(E32=Scoring!$A$89,Scoring!$C$89,IF(E32=Scoring!$A$88,Scoring!$C$88,IF(E32=Scoring!$A$87,Scoring!$C$87,IF(E32=Scoring!$A$86,Scoring!$C$86,IF(E32=Scoring!$A$85,Scoring!$C$85,IF(E32=Scoring!$A$84,Scoring!$C$84,IF(E32="",0)))))))</f>
        <v>0</v>
      </c>
      <c r="AI32">
        <f t="shared" si="6"/>
        <v>0</v>
      </c>
      <c r="AJ32">
        <f t="shared" si="4"/>
        <v>0</v>
      </c>
      <c r="AK32">
        <f t="shared" si="5"/>
        <v>0</v>
      </c>
    </row>
    <row r="33" spans="1:38" x14ac:dyDescent="0.25">
      <c r="A33" s="280"/>
      <c r="B33" s="281"/>
      <c r="C33" s="65" t="str">
        <f>IF(A33="","",INDEX(KEADrop!D:D,MATCH(A33,KEADrop!C:C,0)))</f>
        <v/>
      </c>
      <c r="D33" s="65" t="str">
        <f>IF(A33="","",INDEX(KEADrop!E:E,MATCH(A33,KEADrop!C:C,0)))</f>
        <v/>
      </c>
      <c r="E33" s="217"/>
      <c r="AC33">
        <f>IF(C33=Scoring!$A$89,Scoring!$B$89,IF(C33=Scoring!$A$88,Scoring!$B$88,IF(C33=Scoring!$A$87,Scoring!$B$87,IF(C33=Scoring!$A$86,Scoring!$B$86,IF(C33=Scoring!$A$85,Scoring!$B$85,IF(C33=Scoring!$A$84,Scoring!$B$84,IF(C33="",0)))))))</f>
        <v>0</v>
      </c>
      <c r="AD33">
        <f>IF(D33=Scoring!$A$89,Scoring!$B$89,IF(D33=Scoring!$A$88,Scoring!$B$88,IF(D33=Scoring!$A$87,Scoring!$B$87,IF(D33=Scoring!$A$86,Scoring!$B$86,IF(D33=Scoring!$A$85,Scoring!$B$85,IF(D33=Scoring!$A$84,Scoring!$B$84,IF(D33="",0)))))))</f>
        <v>0</v>
      </c>
      <c r="AE33">
        <f>IF(E33=Scoring!$A$89,Scoring!$B$89,IF(E33=Scoring!$A$88,Scoring!$B$88,IF(E33=Scoring!$A$87,Scoring!$B$87,IF(E33=Scoring!$A$86,Scoring!$B$86,IF(E33=Scoring!$A$85,Scoring!$B$85,IF(E33=Scoring!$A$84,Scoring!$B$84,IF(E33="",0)))))))</f>
        <v>0</v>
      </c>
      <c r="AF33">
        <f>IF(C33=Scoring!$A$89,Scoring!$C$89,IF(C33=Scoring!$A$88,Scoring!$C$88,IF(C33=Scoring!$A$87,Scoring!$C$87,IF(C33=Scoring!$A$86,Scoring!$C$86,IF(C33=Scoring!$A$85,Scoring!$C$85,IF(C33=Scoring!$A$84,Scoring!$C$84,IF(C33="",0)))))))</f>
        <v>0</v>
      </c>
      <c r="AG33">
        <f>IF(D33=Scoring!$A$89,Scoring!$C$89,IF(D33=Scoring!$A$88,Scoring!$C$88,IF(D33=Scoring!$A$87,Scoring!$C$87,IF(D33=Scoring!$A$86,Scoring!$C$86,IF(D33=Scoring!$A$85,Scoring!$C$85,IF(D33=Scoring!$A$84,Scoring!$C$84,IF(D33="",0)))))))</f>
        <v>0</v>
      </c>
      <c r="AH33">
        <f>IF(E33=Scoring!$A$89,Scoring!$C$89,IF(E33=Scoring!$A$88,Scoring!$C$88,IF(E33=Scoring!$A$87,Scoring!$C$87,IF(E33=Scoring!$A$86,Scoring!$C$86,IF(E33=Scoring!$A$85,Scoring!$C$85,IF(E33=Scoring!$A$84,Scoring!$C$84,IF(E33="",0)))))))</f>
        <v>0</v>
      </c>
      <c r="AI33">
        <f t="shared" si="6"/>
        <v>0</v>
      </c>
      <c r="AJ33">
        <f t="shared" si="4"/>
        <v>0</v>
      </c>
      <c r="AK33">
        <f t="shared" si="5"/>
        <v>0</v>
      </c>
    </row>
    <row r="34" spans="1:38" x14ac:dyDescent="0.25">
      <c r="A34" s="280"/>
      <c r="B34" s="281"/>
      <c r="C34" s="65" t="str">
        <f>IF(A34="","",INDEX(KEADrop!D:D,MATCH(A34,KEADrop!C:C,0)))</f>
        <v/>
      </c>
      <c r="D34" s="65" t="str">
        <f>IF(A34="","",INDEX(KEADrop!E:E,MATCH(A34,KEADrop!C:C,0)))</f>
        <v/>
      </c>
      <c r="E34" s="217"/>
      <c r="AC34">
        <f>IF(C34=Scoring!$A$89,Scoring!$B$89,IF(C34=Scoring!$A$88,Scoring!$B$88,IF(C34=Scoring!$A$87,Scoring!$B$87,IF(C34=Scoring!$A$86,Scoring!$B$86,IF(C34=Scoring!$A$85,Scoring!$B$85,IF(C34=Scoring!$A$84,Scoring!$B$84,IF(C34="",0)))))))</f>
        <v>0</v>
      </c>
      <c r="AD34">
        <f>IF(D34=Scoring!$A$89,Scoring!$B$89,IF(D34=Scoring!$A$88,Scoring!$B$88,IF(D34=Scoring!$A$87,Scoring!$B$87,IF(D34=Scoring!$A$86,Scoring!$B$86,IF(D34=Scoring!$A$85,Scoring!$B$85,IF(D34=Scoring!$A$84,Scoring!$B$84,IF(D34="",0)))))))</f>
        <v>0</v>
      </c>
      <c r="AE34">
        <f>IF(E34=Scoring!$A$89,Scoring!$B$89,IF(E34=Scoring!$A$88,Scoring!$B$88,IF(E34=Scoring!$A$87,Scoring!$B$87,IF(E34=Scoring!$A$86,Scoring!$B$86,IF(E34=Scoring!$A$85,Scoring!$B$85,IF(E34=Scoring!$A$84,Scoring!$B$84,IF(E34="",0)))))))</f>
        <v>0</v>
      </c>
      <c r="AF34">
        <f>IF(C34=Scoring!$A$89,Scoring!$C$89,IF(C34=Scoring!$A$88,Scoring!$C$88,IF(C34=Scoring!$A$87,Scoring!$C$87,IF(C34=Scoring!$A$86,Scoring!$C$86,IF(C34=Scoring!$A$85,Scoring!$C$85,IF(C34=Scoring!$A$84,Scoring!$C$84,IF(C34="",0)))))))</f>
        <v>0</v>
      </c>
      <c r="AG34">
        <f>IF(D34=Scoring!$A$89,Scoring!$C$89,IF(D34=Scoring!$A$88,Scoring!$C$88,IF(D34=Scoring!$A$87,Scoring!$C$87,IF(D34=Scoring!$A$86,Scoring!$C$86,IF(D34=Scoring!$A$85,Scoring!$C$85,IF(D34=Scoring!$A$84,Scoring!$C$84,IF(D34="",0)))))))</f>
        <v>0</v>
      </c>
      <c r="AH34">
        <f>IF(E34=Scoring!$A$89,Scoring!$C$89,IF(E34=Scoring!$A$88,Scoring!$C$88,IF(E34=Scoring!$A$87,Scoring!$C$87,IF(E34=Scoring!$A$86,Scoring!$C$86,IF(E34=Scoring!$A$85,Scoring!$C$85,IF(E34=Scoring!$A$84,Scoring!$C$84,IF(E34="",0)))))))</f>
        <v>0</v>
      </c>
      <c r="AI34">
        <f t="shared" si="6"/>
        <v>0</v>
      </c>
      <c r="AJ34">
        <f t="shared" si="4"/>
        <v>0</v>
      </c>
      <c r="AK34">
        <f t="shared" si="5"/>
        <v>0</v>
      </c>
    </row>
    <row r="35" spans="1:38" ht="15.75" thickBot="1" x14ac:dyDescent="0.3">
      <c r="A35" s="278"/>
      <c r="B35" s="279"/>
      <c r="C35" s="203" t="str">
        <f>IF(A35="","",INDEX(KEADrop!D:D,MATCH(A35,KEADrop!C:C,0)))</f>
        <v/>
      </c>
      <c r="D35" s="203" t="str">
        <f>IF(A35="","",INDEX(KEADrop!E:E,MATCH(A35,KEADrop!C:C,0)))</f>
        <v/>
      </c>
      <c r="E35" s="221"/>
      <c r="AC35" s="167">
        <f>IF(C35=Scoring!$A$89,Scoring!$B$89,IF(C35=Scoring!$A$88,Scoring!$B$88,IF(C35=Scoring!$A$87,Scoring!$B$87,IF(C35=Scoring!$A$86,Scoring!$B$86,IF(C35=Scoring!$A$85,Scoring!$B$85,IF(C35=Scoring!$A$84,Scoring!$B$84,IF(C35="",0)))))))</f>
        <v>0</v>
      </c>
      <c r="AD35" s="167">
        <f>IF(D35=Scoring!$A$89,Scoring!$B$89,IF(D35=Scoring!$A$88,Scoring!$B$88,IF(D35=Scoring!$A$87,Scoring!$B$87,IF(D35=Scoring!$A$86,Scoring!$B$86,IF(D35=Scoring!$A$85,Scoring!$B$85,IF(D35=Scoring!$A$84,Scoring!$B$84,IF(D35="",0)))))))</f>
        <v>0</v>
      </c>
      <c r="AE35" s="167">
        <f>IF(E35=Scoring!$A$89,Scoring!$B$89,IF(E35=Scoring!$A$88,Scoring!$B$88,IF(E35=Scoring!$A$87,Scoring!$B$87,IF(E35=Scoring!$A$86,Scoring!$B$86,IF(E35=Scoring!$A$85,Scoring!$B$85,IF(E35=Scoring!$A$84,Scoring!$B$84,IF(E35="",0)))))))</f>
        <v>0</v>
      </c>
      <c r="AF35" s="167">
        <f>IF(C35=Scoring!$A$89,Scoring!$C$89,IF(C35=Scoring!$A$88,Scoring!$C$88,IF(C35=Scoring!$A$87,Scoring!$C$87,IF(C35=Scoring!$A$86,Scoring!$C$86,IF(C35=Scoring!$A$85,Scoring!$C$85,IF(C35=Scoring!$A$84,Scoring!$C$84,IF(C35="",0)))))))</f>
        <v>0</v>
      </c>
      <c r="AG35" s="167">
        <f>IF(D35=Scoring!$A$89,Scoring!$C$89,IF(D35=Scoring!$A$88,Scoring!$C$88,IF(D35=Scoring!$A$87,Scoring!$C$87,IF(D35=Scoring!$A$86,Scoring!$C$86,IF(D35=Scoring!$A$85,Scoring!$C$85,IF(D35=Scoring!$A$84,Scoring!$C$84,IF(D35="",0)))))))</f>
        <v>0</v>
      </c>
      <c r="AH35" s="167">
        <f>IF(E35=Scoring!$A$89,Scoring!$C$89,IF(E35=Scoring!$A$88,Scoring!$C$88,IF(E35=Scoring!$A$87,Scoring!$C$87,IF(E35=Scoring!$A$86,Scoring!$C$86,IF(E35=Scoring!$A$85,Scoring!$C$85,IF(E35=Scoring!$A$84,Scoring!$C$84,IF(E35="",0)))))))</f>
        <v>0</v>
      </c>
      <c r="AI35" s="167">
        <f t="shared" si="6"/>
        <v>0</v>
      </c>
      <c r="AJ35" s="167">
        <f t="shared" si="4"/>
        <v>0</v>
      </c>
      <c r="AK35" s="167">
        <f t="shared" si="5"/>
        <v>0</v>
      </c>
      <c r="AL35" s="167"/>
    </row>
    <row r="36" spans="1:38" ht="15.75" thickBot="1" x14ac:dyDescent="0.3">
      <c r="A36" s="206" t="s">
        <v>86</v>
      </c>
      <c r="B36" s="205"/>
      <c r="C36" s="205"/>
      <c r="D36" s="205"/>
      <c r="E36" s="207" t="str">
        <f>AL37</f>
        <v>-</v>
      </c>
      <c r="AI36" s="168">
        <f>SUM(AI28:AI35)</f>
        <v>0</v>
      </c>
      <c r="AJ36" s="168">
        <f>SUM(AJ28:AJ35)</f>
        <v>0</v>
      </c>
      <c r="AK36" s="168">
        <f>SUM(AK28:AK35)</f>
        <v>0</v>
      </c>
      <c r="AL36">
        <f>AK36-AJ36</f>
        <v>0</v>
      </c>
    </row>
    <row r="37" spans="1:38" ht="15.75" thickBot="1" x14ac:dyDescent="0.3">
      <c r="A37" s="49"/>
      <c r="B37" s="49"/>
      <c r="C37" s="49"/>
      <c r="D37" s="49"/>
      <c r="E37" s="49"/>
      <c r="AL37" s="134" t="str">
        <f>IF(AL36&gt;=Scoring!$C$108,"Very High",IF(AL36&gt;=Scoring!$C$109,"High",IF(AL36&gt;=Scoring!$C$110,"Medium",IF(AL36&gt;=Scoring!$C$111,"Low","-"))))</f>
        <v>-</v>
      </c>
    </row>
    <row r="38" spans="1:38" x14ac:dyDescent="0.25">
      <c r="A38" s="292" t="s">
        <v>88</v>
      </c>
      <c r="B38" s="293"/>
      <c r="C38" s="293"/>
      <c r="D38" s="294"/>
      <c r="E38" s="295"/>
    </row>
    <row r="39" spans="1:38" ht="42" customHeight="1" x14ac:dyDescent="0.25">
      <c r="A39" s="282" t="str">
        <f>IF(B4="","",B4)</f>
        <v/>
      </c>
      <c r="B39" s="283"/>
      <c r="C39" s="283"/>
      <c r="D39" s="283"/>
      <c r="E39" s="284"/>
    </row>
    <row r="40" spans="1:38" ht="72.75" x14ac:dyDescent="0.25">
      <c r="A40" s="291" t="s">
        <v>74</v>
      </c>
      <c r="B40" s="286"/>
      <c r="C40" s="122" t="s">
        <v>58</v>
      </c>
      <c r="D40" s="123" t="s">
        <v>59</v>
      </c>
      <c r="E40" s="202" t="s">
        <v>75</v>
      </c>
      <c r="AC40" s="166" t="s">
        <v>76</v>
      </c>
      <c r="AD40" s="166" t="s">
        <v>77</v>
      </c>
      <c r="AE40" s="166" t="s">
        <v>78</v>
      </c>
      <c r="AF40" s="166" t="s">
        <v>79</v>
      </c>
      <c r="AG40" s="166" t="s">
        <v>80</v>
      </c>
      <c r="AH40" s="166" t="s">
        <v>81</v>
      </c>
      <c r="AI40" s="166" t="s">
        <v>82</v>
      </c>
      <c r="AJ40" s="166" t="s">
        <v>83</v>
      </c>
      <c r="AK40" s="166" t="s">
        <v>84</v>
      </c>
      <c r="AL40" s="166" t="s">
        <v>85</v>
      </c>
    </row>
    <row r="41" spans="1:38" x14ac:dyDescent="0.25">
      <c r="A41" s="280"/>
      <c r="B41" s="281"/>
      <c r="C41" s="65" t="str">
        <f>IF(A41="","",INDEX(KEADrop!D:D,MATCH(A41,KEADrop!C:C,0)))</f>
        <v/>
      </c>
      <c r="D41" s="65" t="str">
        <f>IF(A41="","",INDEX(KEADrop!E:E,MATCH(A41,KEADrop!C:C,0)))</f>
        <v/>
      </c>
      <c r="E41" s="217"/>
      <c r="AC41">
        <f>IF(C41=Scoring!$A$89,Scoring!$B$89,IF(C41=Scoring!$A$88,Scoring!$B$88,IF(C41=Scoring!$A$87,Scoring!$B$87,IF(C41=Scoring!$A$86,Scoring!$B$86,IF(C41=Scoring!$A$85,Scoring!$B$85,IF(C41=Scoring!$A$84,Scoring!$B$84,IF(C41="",0)))))))</f>
        <v>0</v>
      </c>
      <c r="AD41">
        <f>IF(D41=Scoring!$A$89,Scoring!$B$89,IF(D41=Scoring!$A$88,Scoring!$B$88,IF(D41=Scoring!$A$87,Scoring!$B$87,IF(D41=Scoring!$A$86,Scoring!$B$86,IF(D41=Scoring!$A$85,Scoring!$B$85,IF(D41=Scoring!$A$84,Scoring!$B$84,IF(D41="",0)))))))</f>
        <v>0</v>
      </c>
      <c r="AE41">
        <f>IF(E41=Scoring!$A$89,Scoring!$B$89,IF(E41=Scoring!$A$88,Scoring!$B$88,IF(E41=Scoring!$A$87,Scoring!$B$87,IF(E41=Scoring!$A$86,Scoring!$B$86,IF(E41=Scoring!$A$85,Scoring!$B$85,IF(E41=Scoring!$A$84,Scoring!$B$84,IF(E41="",0)))))))</f>
        <v>0</v>
      </c>
      <c r="AF41">
        <f>IF(C41=Scoring!$A$89,Scoring!$C$89,IF(C41=Scoring!$A$88,Scoring!$C$88,IF(C41=Scoring!$A$87,Scoring!$C$87,IF(C41=Scoring!$A$86,Scoring!$C$86,IF(C41=Scoring!$A$85,Scoring!$C$85,IF(C41=Scoring!$A$84,Scoring!$C$84,IF(C41="",0)))))))</f>
        <v>0</v>
      </c>
      <c r="AG41">
        <f>IF(D41=Scoring!$A$89,Scoring!$C$89,IF(D41=Scoring!$A$88,Scoring!$C$88,IF(D41=Scoring!$A$87,Scoring!$C$87,IF(D41=Scoring!$A$86,Scoring!$C$86,IF(D41=Scoring!$A$85,Scoring!$C$85,IF(D41=Scoring!$A$84,Scoring!$C$84,IF(D41="",0)))))))</f>
        <v>0</v>
      </c>
      <c r="AH41">
        <f>IF(E41=Scoring!$A$89,Scoring!$C$89,IF(E41=Scoring!$A$88,Scoring!$C$88,IF(E41=Scoring!$A$87,Scoring!$C$87,IF(E41=Scoring!$A$86,Scoring!$C$86,IF(E41=Scoring!$A$85,Scoring!$C$85,IF(E41=Scoring!$A$84,Scoring!$C$84,IF(E41="",0)))))))</f>
        <v>0</v>
      </c>
      <c r="AI41">
        <f>AC41*AF41</f>
        <v>0</v>
      </c>
      <c r="AJ41">
        <f t="shared" ref="AJ41:AJ48" si="7">AD41*AG41</f>
        <v>0</v>
      </c>
      <c r="AK41">
        <f t="shared" ref="AK41:AK48" si="8">AE41*AH41</f>
        <v>0</v>
      </c>
    </row>
    <row r="42" spans="1:38" x14ac:dyDescent="0.25">
      <c r="A42" s="280"/>
      <c r="B42" s="281"/>
      <c r="C42" s="65" t="str">
        <f>IF(A42="","",INDEX(KEADrop!D:D,MATCH(A42,KEADrop!C:C,0)))</f>
        <v/>
      </c>
      <c r="D42" s="65" t="str">
        <f>IF(A42="","",INDEX(KEADrop!E:E,MATCH(A42,KEADrop!C:C,0)))</f>
        <v/>
      </c>
      <c r="E42" s="217"/>
      <c r="AC42">
        <f>IF(C42=Scoring!$A$89,Scoring!$B$89,IF(C42=Scoring!$A$88,Scoring!$B$88,IF(C42=Scoring!$A$87,Scoring!$B$87,IF(C42=Scoring!$A$86,Scoring!$B$86,IF(C42=Scoring!$A$85,Scoring!$B$85,IF(C42=Scoring!$A$84,Scoring!$B$84,IF(C42="",0)))))))</f>
        <v>0</v>
      </c>
      <c r="AD42">
        <f>IF(D42=Scoring!$A$89,Scoring!$B$89,IF(D42=Scoring!$A$88,Scoring!$B$88,IF(D42=Scoring!$A$87,Scoring!$B$87,IF(D42=Scoring!$A$86,Scoring!$B$86,IF(D42=Scoring!$A$85,Scoring!$B$85,IF(D42=Scoring!$A$84,Scoring!$B$84,IF(D42="",0)))))))</f>
        <v>0</v>
      </c>
      <c r="AE42">
        <f>IF(E42=Scoring!$A$89,Scoring!$B$89,IF(E42=Scoring!$A$88,Scoring!$B$88,IF(E42=Scoring!$A$87,Scoring!$B$87,IF(E42=Scoring!$A$86,Scoring!$B$86,IF(E42=Scoring!$A$85,Scoring!$B$85,IF(E42=Scoring!$A$84,Scoring!$B$84,IF(E42="",0)))))))</f>
        <v>0</v>
      </c>
      <c r="AF42">
        <f>IF(C42=Scoring!$A$89,Scoring!$C$89,IF(C42=Scoring!$A$88,Scoring!$C$88,IF(C42=Scoring!$A$87,Scoring!$C$87,IF(C42=Scoring!$A$86,Scoring!$C$86,IF(C42=Scoring!$A$85,Scoring!$C$85,IF(C42=Scoring!$A$84,Scoring!$C$84,IF(C42="",0)))))))</f>
        <v>0</v>
      </c>
      <c r="AG42">
        <f>IF(D42=Scoring!$A$89,Scoring!$C$89,IF(D42=Scoring!$A$88,Scoring!$C$88,IF(D42=Scoring!$A$87,Scoring!$C$87,IF(D42=Scoring!$A$86,Scoring!$C$86,IF(D42=Scoring!$A$85,Scoring!$C$85,IF(D42=Scoring!$A$84,Scoring!$C$84,IF(D42="",0)))))))</f>
        <v>0</v>
      </c>
      <c r="AH42">
        <f>IF(E42=Scoring!$A$89,Scoring!$C$89,IF(E42=Scoring!$A$88,Scoring!$C$88,IF(E42=Scoring!$A$87,Scoring!$C$87,IF(E42=Scoring!$A$86,Scoring!$C$86,IF(E42=Scoring!$A$85,Scoring!$C$85,IF(E42=Scoring!$A$84,Scoring!$C$84,IF(E42="",0)))))))</f>
        <v>0</v>
      </c>
      <c r="AI42">
        <f t="shared" ref="AI42:AI48" si="9">AC42*AF42</f>
        <v>0</v>
      </c>
      <c r="AJ42">
        <f t="shared" si="7"/>
        <v>0</v>
      </c>
      <c r="AK42">
        <f t="shared" si="8"/>
        <v>0</v>
      </c>
    </row>
    <row r="43" spans="1:38" x14ac:dyDescent="0.25">
      <c r="A43" s="280"/>
      <c r="B43" s="281"/>
      <c r="C43" s="65" t="str">
        <f>IF(A43="","",INDEX(KEADrop!D:D,MATCH(A43,KEADrop!C:C,0)))</f>
        <v/>
      </c>
      <c r="D43" s="65" t="str">
        <f>IF(A43="","",INDEX(KEADrop!E:E,MATCH(A43,KEADrop!C:C,0)))</f>
        <v/>
      </c>
      <c r="E43" s="217"/>
      <c r="AC43">
        <f>IF(C43=Scoring!$A$89,Scoring!$B$89,IF(C43=Scoring!$A$88,Scoring!$B$88,IF(C43=Scoring!$A$87,Scoring!$B$87,IF(C43=Scoring!$A$86,Scoring!$B$86,IF(C43=Scoring!$A$85,Scoring!$B$85,IF(C43=Scoring!$A$84,Scoring!$B$84,IF(C43="",0)))))))</f>
        <v>0</v>
      </c>
      <c r="AD43">
        <f>IF(D43=Scoring!$A$89,Scoring!$B$89,IF(D43=Scoring!$A$88,Scoring!$B$88,IF(D43=Scoring!$A$87,Scoring!$B$87,IF(D43=Scoring!$A$86,Scoring!$B$86,IF(D43=Scoring!$A$85,Scoring!$B$85,IF(D43=Scoring!$A$84,Scoring!$B$84,IF(D43="",0)))))))</f>
        <v>0</v>
      </c>
      <c r="AE43">
        <f>IF(E43=Scoring!$A$89,Scoring!$B$89,IF(E43=Scoring!$A$88,Scoring!$B$88,IF(E43=Scoring!$A$87,Scoring!$B$87,IF(E43=Scoring!$A$86,Scoring!$B$86,IF(E43=Scoring!$A$85,Scoring!$B$85,IF(E43=Scoring!$A$84,Scoring!$B$84,IF(E43="",0)))))))</f>
        <v>0</v>
      </c>
      <c r="AF43">
        <f>IF(C43=Scoring!$A$89,Scoring!$C$89,IF(C43=Scoring!$A$88,Scoring!$C$88,IF(C43=Scoring!$A$87,Scoring!$C$87,IF(C43=Scoring!$A$86,Scoring!$C$86,IF(C43=Scoring!$A$85,Scoring!$C$85,IF(C43=Scoring!$A$84,Scoring!$C$84,IF(C43="",0)))))))</f>
        <v>0</v>
      </c>
      <c r="AG43">
        <f>IF(D43=Scoring!$A$89,Scoring!$C$89,IF(D43=Scoring!$A$88,Scoring!$C$88,IF(D43=Scoring!$A$87,Scoring!$C$87,IF(D43=Scoring!$A$86,Scoring!$C$86,IF(D43=Scoring!$A$85,Scoring!$C$85,IF(D43=Scoring!$A$84,Scoring!$C$84,IF(D43="",0)))))))</f>
        <v>0</v>
      </c>
      <c r="AH43">
        <f>IF(E43=Scoring!$A$89,Scoring!$C$89,IF(E43=Scoring!$A$88,Scoring!$C$88,IF(E43=Scoring!$A$87,Scoring!$C$87,IF(E43=Scoring!$A$86,Scoring!$C$86,IF(E43=Scoring!$A$85,Scoring!$C$85,IF(E43=Scoring!$A$84,Scoring!$C$84,IF(E43="",0)))))))</f>
        <v>0</v>
      </c>
      <c r="AI43">
        <f t="shared" si="9"/>
        <v>0</v>
      </c>
      <c r="AJ43">
        <f t="shared" si="7"/>
        <v>0</v>
      </c>
      <c r="AK43">
        <f t="shared" si="8"/>
        <v>0</v>
      </c>
    </row>
    <row r="44" spans="1:38" x14ac:dyDescent="0.25">
      <c r="A44" s="280"/>
      <c r="B44" s="281"/>
      <c r="C44" s="65" t="str">
        <f>IF(A44="","",INDEX(KEADrop!D:D,MATCH(A44,KEADrop!C:C,0)))</f>
        <v/>
      </c>
      <c r="D44" s="65" t="str">
        <f>IF(A44="","",INDEX(KEADrop!E:E,MATCH(A44,KEADrop!C:C,0)))</f>
        <v/>
      </c>
      <c r="E44" s="217"/>
      <c r="AC44">
        <f>IF(C44=Scoring!$A$89,Scoring!$B$89,IF(C44=Scoring!$A$88,Scoring!$B$88,IF(C44=Scoring!$A$87,Scoring!$B$87,IF(C44=Scoring!$A$86,Scoring!$B$86,IF(C44=Scoring!$A$85,Scoring!$B$85,IF(C44=Scoring!$A$84,Scoring!$B$84,IF(C44="",0)))))))</f>
        <v>0</v>
      </c>
      <c r="AD44">
        <f>IF(D44=Scoring!$A$89,Scoring!$B$89,IF(D44=Scoring!$A$88,Scoring!$B$88,IF(D44=Scoring!$A$87,Scoring!$B$87,IF(D44=Scoring!$A$86,Scoring!$B$86,IF(D44=Scoring!$A$85,Scoring!$B$85,IF(D44=Scoring!$A$84,Scoring!$B$84,IF(D44="",0)))))))</f>
        <v>0</v>
      </c>
      <c r="AE44">
        <f>IF(E44=Scoring!$A$89,Scoring!$B$89,IF(E44=Scoring!$A$88,Scoring!$B$88,IF(E44=Scoring!$A$87,Scoring!$B$87,IF(E44=Scoring!$A$86,Scoring!$B$86,IF(E44=Scoring!$A$85,Scoring!$B$85,IF(E44=Scoring!$A$84,Scoring!$B$84,IF(E44="",0)))))))</f>
        <v>0</v>
      </c>
      <c r="AF44">
        <f>IF(C44=Scoring!$A$89,Scoring!$C$89,IF(C44=Scoring!$A$88,Scoring!$C$88,IF(C44=Scoring!$A$87,Scoring!$C$87,IF(C44=Scoring!$A$86,Scoring!$C$86,IF(C44=Scoring!$A$85,Scoring!$C$85,IF(C44=Scoring!$A$84,Scoring!$C$84,IF(C44="",0)))))))</f>
        <v>0</v>
      </c>
      <c r="AG44">
        <f>IF(D44=Scoring!$A$89,Scoring!$C$89,IF(D44=Scoring!$A$88,Scoring!$C$88,IF(D44=Scoring!$A$87,Scoring!$C$87,IF(D44=Scoring!$A$86,Scoring!$C$86,IF(D44=Scoring!$A$85,Scoring!$C$85,IF(D44=Scoring!$A$84,Scoring!$C$84,IF(D44="",0)))))))</f>
        <v>0</v>
      </c>
      <c r="AH44">
        <f>IF(E44=Scoring!$A$89,Scoring!$C$89,IF(E44=Scoring!$A$88,Scoring!$C$88,IF(E44=Scoring!$A$87,Scoring!$C$87,IF(E44=Scoring!$A$86,Scoring!$C$86,IF(E44=Scoring!$A$85,Scoring!$C$85,IF(E44=Scoring!$A$84,Scoring!$C$84,IF(E44="",0)))))))</f>
        <v>0</v>
      </c>
      <c r="AI44">
        <f t="shared" si="9"/>
        <v>0</v>
      </c>
      <c r="AJ44">
        <f t="shared" si="7"/>
        <v>0</v>
      </c>
      <c r="AK44">
        <f t="shared" si="8"/>
        <v>0</v>
      </c>
    </row>
    <row r="45" spans="1:38" x14ac:dyDescent="0.25">
      <c r="A45" s="280"/>
      <c r="B45" s="281"/>
      <c r="C45" s="65" t="str">
        <f>IF(A45="","",INDEX(KEADrop!D:D,MATCH(A45,KEADrop!C:C,0)))</f>
        <v/>
      </c>
      <c r="D45" s="65" t="str">
        <f>IF(A45="","",INDEX(KEADrop!E:E,MATCH(A45,KEADrop!C:C,0)))</f>
        <v/>
      </c>
      <c r="E45" s="217"/>
      <c r="AC45">
        <f>IF(C45=Scoring!$A$89,Scoring!$B$89,IF(C45=Scoring!$A$88,Scoring!$B$88,IF(C45=Scoring!$A$87,Scoring!$B$87,IF(C45=Scoring!$A$86,Scoring!$B$86,IF(C45=Scoring!$A$85,Scoring!$B$85,IF(C45=Scoring!$A$84,Scoring!$B$84,IF(C45="",0)))))))</f>
        <v>0</v>
      </c>
      <c r="AD45">
        <f>IF(D45=Scoring!$A$89,Scoring!$B$89,IF(D45=Scoring!$A$88,Scoring!$B$88,IF(D45=Scoring!$A$87,Scoring!$B$87,IF(D45=Scoring!$A$86,Scoring!$B$86,IF(D45=Scoring!$A$85,Scoring!$B$85,IF(D45=Scoring!$A$84,Scoring!$B$84,IF(D45="",0)))))))</f>
        <v>0</v>
      </c>
      <c r="AE45">
        <f>IF(E45=Scoring!$A$89,Scoring!$B$89,IF(E45=Scoring!$A$88,Scoring!$B$88,IF(E45=Scoring!$A$87,Scoring!$B$87,IF(E45=Scoring!$A$86,Scoring!$B$86,IF(E45=Scoring!$A$85,Scoring!$B$85,IF(E45=Scoring!$A$84,Scoring!$B$84,IF(E45="",0)))))))</f>
        <v>0</v>
      </c>
      <c r="AF45">
        <f>IF(C45=Scoring!$A$89,Scoring!$C$89,IF(C45=Scoring!$A$88,Scoring!$C$88,IF(C45=Scoring!$A$87,Scoring!$C$87,IF(C45=Scoring!$A$86,Scoring!$C$86,IF(C45=Scoring!$A$85,Scoring!$C$85,IF(C45=Scoring!$A$84,Scoring!$C$84,IF(C45="",0)))))))</f>
        <v>0</v>
      </c>
      <c r="AG45">
        <f>IF(D45=Scoring!$A$89,Scoring!$C$89,IF(D45=Scoring!$A$88,Scoring!$C$88,IF(D45=Scoring!$A$87,Scoring!$C$87,IF(D45=Scoring!$A$86,Scoring!$C$86,IF(D45=Scoring!$A$85,Scoring!$C$85,IF(D45=Scoring!$A$84,Scoring!$C$84,IF(D45="",0)))))))</f>
        <v>0</v>
      </c>
      <c r="AH45">
        <f>IF(E45=Scoring!$A$89,Scoring!$C$89,IF(E45=Scoring!$A$88,Scoring!$C$88,IF(E45=Scoring!$A$87,Scoring!$C$87,IF(E45=Scoring!$A$86,Scoring!$C$86,IF(E45=Scoring!$A$85,Scoring!$C$85,IF(E45=Scoring!$A$84,Scoring!$C$84,IF(E45="",0)))))))</f>
        <v>0</v>
      </c>
      <c r="AI45">
        <f t="shared" si="9"/>
        <v>0</v>
      </c>
      <c r="AJ45">
        <f t="shared" si="7"/>
        <v>0</v>
      </c>
      <c r="AK45">
        <f t="shared" si="8"/>
        <v>0</v>
      </c>
    </row>
    <row r="46" spans="1:38" x14ac:dyDescent="0.25">
      <c r="A46" s="280"/>
      <c r="B46" s="281"/>
      <c r="C46" s="65" t="str">
        <f>IF(A46="","",INDEX(KEADrop!D:D,MATCH(A46,KEADrop!C:C,0)))</f>
        <v/>
      </c>
      <c r="D46" s="65" t="str">
        <f>IF(A46="","",INDEX(KEADrop!E:E,MATCH(A46,KEADrop!C:C,0)))</f>
        <v/>
      </c>
      <c r="E46" s="217"/>
      <c r="AC46">
        <f>IF(C46=Scoring!$A$89,Scoring!$B$89,IF(C46=Scoring!$A$88,Scoring!$B$88,IF(C46=Scoring!$A$87,Scoring!$B$87,IF(C46=Scoring!$A$86,Scoring!$B$86,IF(C46=Scoring!$A$85,Scoring!$B$85,IF(C46=Scoring!$A$84,Scoring!$B$84,IF(C46="",0)))))))</f>
        <v>0</v>
      </c>
      <c r="AD46">
        <f>IF(D46=Scoring!$A$89,Scoring!$B$89,IF(D46=Scoring!$A$88,Scoring!$B$88,IF(D46=Scoring!$A$87,Scoring!$B$87,IF(D46=Scoring!$A$86,Scoring!$B$86,IF(D46=Scoring!$A$85,Scoring!$B$85,IF(D46=Scoring!$A$84,Scoring!$B$84,IF(D46="",0)))))))</f>
        <v>0</v>
      </c>
      <c r="AE46">
        <f>IF(E46=Scoring!$A$89,Scoring!$B$89,IF(E46=Scoring!$A$88,Scoring!$B$88,IF(E46=Scoring!$A$87,Scoring!$B$87,IF(E46=Scoring!$A$86,Scoring!$B$86,IF(E46=Scoring!$A$85,Scoring!$B$85,IF(E46=Scoring!$A$84,Scoring!$B$84,IF(E46="",0)))))))</f>
        <v>0</v>
      </c>
      <c r="AF46">
        <f>IF(C46=Scoring!$A$89,Scoring!$C$89,IF(C46=Scoring!$A$88,Scoring!$C$88,IF(C46=Scoring!$A$87,Scoring!$C$87,IF(C46=Scoring!$A$86,Scoring!$C$86,IF(C46=Scoring!$A$85,Scoring!$C$85,IF(C46=Scoring!$A$84,Scoring!$C$84,IF(C46="",0)))))))</f>
        <v>0</v>
      </c>
      <c r="AG46">
        <f>IF(D46=Scoring!$A$89,Scoring!$C$89,IF(D46=Scoring!$A$88,Scoring!$C$88,IF(D46=Scoring!$A$87,Scoring!$C$87,IF(D46=Scoring!$A$86,Scoring!$C$86,IF(D46=Scoring!$A$85,Scoring!$C$85,IF(D46=Scoring!$A$84,Scoring!$C$84,IF(D46="",0)))))))</f>
        <v>0</v>
      </c>
      <c r="AH46">
        <f>IF(E46=Scoring!$A$89,Scoring!$C$89,IF(E46=Scoring!$A$88,Scoring!$C$88,IF(E46=Scoring!$A$87,Scoring!$C$87,IF(E46=Scoring!$A$86,Scoring!$C$86,IF(E46=Scoring!$A$85,Scoring!$C$85,IF(E46=Scoring!$A$84,Scoring!$C$84,IF(E46="",0)))))))</f>
        <v>0</v>
      </c>
      <c r="AI46">
        <f t="shared" si="9"/>
        <v>0</v>
      </c>
      <c r="AJ46">
        <f t="shared" si="7"/>
        <v>0</v>
      </c>
      <c r="AK46">
        <f t="shared" si="8"/>
        <v>0</v>
      </c>
    </row>
    <row r="47" spans="1:38" x14ac:dyDescent="0.25">
      <c r="A47" s="280"/>
      <c r="B47" s="281"/>
      <c r="C47" s="65" t="str">
        <f>IF(A47="","",INDEX(KEADrop!D:D,MATCH(A47,KEADrop!C:C,0)))</f>
        <v/>
      </c>
      <c r="D47" s="65" t="str">
        <f>IF(A47="","",INDEX(KEADrop!E:E,MATCH(A47,KEADrop!C:C,0)))</f>
        <v/>
      </c>
      <c r="E47" s="217"/>
      <c r="AC47">
        <f>IF(C47=Scoring!$A$89,Scoring!$B$89,IF(C47=Scoring!$A$88,Scoring!$B$88,IF(C47=Scoring!$A$87,Scoring!$B$87,IF(C47=Scoring!$A$86,Scoring!$B$86,IF(C47=Scoring!$A$85,Scoring!$B$85,IF(C47=Scoring!$A$84,Scoring!$B$84,IF(C47="",0)))))))</f>
        <v>0</v>
      </c>
      <c r="AD47">
        <f>IF(D47=Scoring!$A$89,Scoring!$B$89,IF(D47=Scoring!$A$88,Scoring!$B$88,IF(D47=Scoring!$A$87,Scoring!$B$87,IF(D47=Scoring!$A$86,Scoring!$B$86,IF(D47=Scoring!$A$85,Scoring!$B$85,IF(D47=Scoring!$A$84,Scoring!$B$84,IF(D47="",0)))))))</f>
        <v>0</v>
      </c>
      <c r="AE47">
        <f>IF(E47=Scoring!$A$89,Scoring!$B$89,IF(E47=Scoring!$A$88,Scoring!$B$88,IF(E47=Scoring!$A$87,Scoring!$B$87,IF(E47=Scoring!$A$86,Scoring!$B$86,IF(E47=Scoring!$A$85,Scoring!$B$85,IF(E47=Scoring!$A$84,Scoring!$B$84,IF(E47="",0)))))))</f>
        <v>0</v>
      </c>
      <c r="AF47">
        <f>IF(C47=Scoring!$A$89,Scoring!$C$89,IF(C47=Scoring!$A$88,Scoring!$C$88,IF(C47=Scoring!$A$87,Scoring!$C$87,IF(C47=Scoring!$A$86,Scoring!$C$86,IF(C47=Scoring!$A$85,Scoring!$C$85,IF(C47=Scoring!$A$84,Scoring!$C$84,IF(C47="",0)))))))</f>
        <v>0</v>
      </c>
      <c r="AG47">
        <f>IF(D47=Scoring!$A$89,Scoring!$C$89,IF(D47=Scoring!$A$88,Scoring!$C$88,IF(D47=Scoring!$A$87,Scoring!$C$87,IF(D47=Scoring!$A$86,Scoring!$C$86,IF(D47=Scoring!$A$85,Scoring!$C$85,IF(D47=Scoring!$A$84,Scoring!$C$84,IF(D47="",0)))))))</f>
        <v>0</v>
      </c>
      <c r="AH47">
        <f>IF(E47=Scoring!$A$89,Scoring!$C$89,IF(E47=Scoring!$A$88,Scoring!$C$88,IF(E47=Scoring!$A$87,Scoring!$C$87,IF(E47=Scoring!$A$86,Scoring!$C$86,IF(E47=Scoring!$A$85,Scoring!$C$85,IF(E47=Scoring!$A$84,Scoring!$C$84,IF(E47="",0)))))))</f>
        <v>0</v>
      </c>
      <c r="AI47">
        <f t="shared" si="9"/>
        <v>0</v>
      </c>
      <c r="AJ47">
        <f t="shared" si="7"/>
        <v>0</v>
      </c>
      <c r="AK47">
        <f t="shared" si="8"/>
        <v>0</v>
      </c>
    </row>
    <row r="48" spans="1:38" ht="15.75" thickBot="1" x14ac:dyDescent="0.3">
      <c r="A48" s="278"/>
      <c r="B48" s="279"/>
      <c r="C48" s="203" t="str">
        <f>IF(A48="","",INDEX(KEADrop!D:D,MATCH(A48,KEADrop!C:C,0)))</f>
        <v/>
      </c>
      <c r="D48" s="203" t="str">
        <f>IF(A48="","",INDEX(KEADrop!E:E,MATCH(A48,KEADrop!C:C,0)))</f>
        <v/>
      </c>
      <c r="E48" s="221"/>
      <c r="AC48" s="167">
        <f>IF(C48=Scoring!$A$89,Scoring!$B$89,IF(C48=Scoring!$A$88,Scoring!$B$88,IF(C48=Scoring!$A$87,Scoring!$B$87,IF(C48=Scoring!$A$86,Scoring!$B$86,IF(C48=Scoring!$A$85,Scoring!$B$85,IF(C48=Scoring!$A$84,Scoring!$B$84,IF(C48="",0)))))))</f>
        <v>0</v>
      </c>
      <c r="AD48" s="167">
        <f>IF(D48=Scoring!$A$89,Scoring!$B$89,IF(D48=Scoring!$A$88,Scoring!$B$88,IF(D48=Scoring!$A$87,Scoring!$B$87,IF(D48=Scoring!$A$86,Scoring!$B$86,IF(D48=Scoring!$A$85,Scoring!$B$85,IF(D48=Scoring!$A$84,Scoring!$B$84,IF(D48="",0)))))))</f>
        <v>0</v>
      </c>
      <c r="AE48" s="167">
        <f>IF(E48=Scoring!$A$89,Scoring!$B$89,IF(E48=Scoring!$A$88,Scoring!$B$88,IF(E48=Scoring!$A$87,Scoring!$B$87,IF(E48=Scoring!$A$86,Scoring!$B$86,IF(E48=Scoring!$A$85,Scoring!$B$85,IF(E48=Scoring!$A$84,Scoring!$B$84,IF(E48="",0)))))))</f>
        <v>0</v>
      </c>
      <c r="AF48" s="167">
        <f>IF(C48=Scoring!$A$89,Scoring!$C$89,IF(C48=Scoring!$A$88,Scoring!$C$88,IF(C48=Scoring!$A$87,Scoring!$C$87,IF(C48=Scoring!$A$86,Scoring!$C$86,IF(C48=Scoring!$A$85,Scoring!$C$85,IF(C48=Scoring!$A$84,Scoring!$C$84,IF(C48="",0)))))))</f>
        <v>0</v>
      </c>
      <c r="AG48" s="167">
        <f>IF(D48=Scoring!$A$89,Scoring!$C$89,IF(D48=Scoring!$A$88,Scoring!$C$88,IF(D48=Scoring!$A$87,Scoring!$C$87,IF(D48=Scoring!$A$86,Scoring!$C$86,IF(D48=Scoring!$A$85,Scoring!$C$85,IF(D48=Scoring!$A$84,Scoring!$C$84,IF(D48="",0)))))))</f>
        <v>0</v>
      </c>
      <c r="AH48" s="167">
        <f>IF(E48=Scoring!$A$89,Scoring!$C$89,IF(E48=Scoring!$A$88,Scoring!$C$88,IF(E48=Scoring!$A$87,Scoring!$C$87,IF(E48=Scoring!$A$86,Scoring!$C$86,IF(E48=Scoring!$A$85,Scoring!$C$85,IF(E48=Scoring!$A$84,Scoring!$C$84,IF(E48="",0)))))))</f>
        <v>0</v>
      </c>
      <c r="AI48" s="167">
        <f t="shared" si="9"/>
        <v>0</v>
      </c>
      <c r="AJ48" s="167">
        <f t="shared" si="7"/>
        <v>0</v>
      </c>
      <c r="AK48" s="167">
        <f t="shared" si="8"/>
        <v>0</v>
      </c>
      <c r="AL48" s="167"/>
    </row>
    <row r="49" spans="1:38" ht="15.75" thickBot="1" x14ac:dyDescent="0.3">
      <c r="A49" s="206" t="s">
        <v>86</v>
      </c>
      <c r="B49" s="205"/>
      <c r="C49" s="205"/>
      <c r="D49" s="205"/>
      <c r="E49" s="207" t="str">
        <f>AL50</f>
        <v>-</v>
      </c>
      <c r="AI49" s="168">
        <f>SUM(AI41:AI48)</f>
        <v>0</v>
      </c>
      <c r="AJ49" s="168">
        <f>SUM(AJ41:AJ48)</f>
        <v>0</v>
      </c>
      <c r="AK49" s="168">
        <f>SUM(AK41:AK48)</f>
        <v>0</v>
      </c>
      <c r="AL49">
        <f>AK49-AJ49</f>
        <v>0</v>
      </c>
    </row>
    <row r="50" spans="1:38" x14ac:dyDescent="0.25">
      <c r="A50" s="49"/>
      <c r="B50" s="49"/>
      <c r="C50" s="49"/>
      <c r="D50" s="49"/>
      <c r="E50" s="49"/>
      <c r="AL50" s="134" t="str">
        <f>IF(AL49&gt;=Scoring!$C$108,"Very High",IF(AL49&gt;=Scoring!$C$109,"High",IF(AL49&gt;=Scoring!$C$110,"Medium",IF(AL49&gt;=Scoring!$C$111,"Low","-"))))</f>
        <v>-</v>
      </c>
    </row>
    <row r="51" spans="1:38" x14ac:dyDescent="0.25">
      <c r="A51" s="287" t="s">
        <v>89</v>
      </c>
      <c r="B51" s="288"/>
      <c r="C51" s="288"/>
      <c r="D51" s="289"/>
      <c r="E51" s="290"/>
    </row>
    <row r="52" spans="1:38" ht="43.9" customHeight="1" x14ac:dyDescent="0.25">
      <c r="A52" s="282" t="str">
        <f>IF(B5="","",B5)</f>
        <v/>
      </c>
      <c r="B52" s="283"/>
      <c r="C52" s="283"/>
      <c r="D52" s="283"/>
      <c r="E52" s="284"/>
    </row>
    <row r="53" spans="1:38" ht="72.75" x14ac:dyDescent="0.25">
      <c r="A53" s="285" t="s">
        <v>74</v>
      </c>
      <c r="B53" s="286"/>
      <c r="C53" s="122" t="s">
        <v>58</v>
      </c>
      <c r="D53" s="123" t="s">
        <v>59</v>
      </c>
      <c r="E53" s="123" t="s">
        <v>75</v>
      </c>
      <c r="AC53" s="166" t="s">
        <v>76</v>
      </c>
      <c r="AD53" s="166" t="s">
        <v>77</v>
      </c>
      <c r="AE53" s="166" t="s">
        <v>78</v>
      </c>
      <c r="AF53" s="166" t="s">
        <v>79</v>
      </c>
      <c r="AG53" s="166" t="s">
        <v>80</v>
      </c>
      <c r="AH53" s="166" t="s">
        <v>81</v>
      </c>
      <c r="AI53" s="166" t="s">
        <v>82</v>
      </c>
      <c r="AJ53" s="166" t="s">
        <v>83</v>
      </c>
      <c r="AK53" s="166" t="s">
        <v>84</v>
      </c>
      <c r="AL53" s="166" t="s">
        <v>85</v>
      </c>
    </row>
    <row r="54" spans="1:38" x14ac:dyDescent="0.25">
      <c r="A54" s="280"/>
      <c r="B54" s="281"/>
      <c r="C54" s="65" t="str">
        <f>IF(A54="","",INDEX(KEADrop!D:D,MATCH(A54,KEADrop!C:C,0)))</f>
        <v/>
      </c>
      <c r="D54" s="65" t="str">
        <f>IF(A54="","",INDEX(KEADrop!E:E,MATCH(A54,KEADrop!C:C,0)))</f>
        <v/>
      </c>
      <c r="E54" s="217"/>
      <c r="AC54">
        <f>IF(C54=Scoring!$A$89,Scoring!$B$89,IF(C54=Scoring!$A$88,Scoring!$B$88,IF(C54=Scoring!$A$87,Scoring!$B$87,IF(C54=Scoring!$A$86,Scoring!$B$86,IF(C54=Scoring!$A$85,Scoring!$B$85,IF(C54=Scoring!$A$84,Scoring!$B$84,IF(C54="",0)))))))</f>
        <v>0</v>
      </c>
      <c r="AD54">
        <f>IF(D54=Scoring!$A$89,Scoring!$B$89,IF(D54=Scoring!$A$88,Scoring!$B$88,IF(D54=Scoring!$A$87,Scoring!$B$87,IF(D54=Scoring!$A$86,Scoring!$B$86,IF(D54=Scoring!$A$85,Scoring!$B$85,IF(D54=Scoring!$A$84,Scoring!$B$84,IF(D54="",0)))))))</f>
        <v>0</v>
      </c>
      <c r="AE54">
        <f>IF(E54=Scoring!$A$89,Scoring!$B$89,IF(E54=Scoring!$A$88,Scoring!$B$88,IF(E54=Scoring!$A$87,Scoring!$B$87,IF(E54=Scoring!$A$86,Scoring!$B$86,IF(E54=Scoring!$A$85,Scoring!$B$85,IF(E54=Scoring!$A$84,Scoring!$B$84,IF(E54="",0)))))))</f>
        <v>0</v>
      </c>
      <c r="AF54">
        <f>IF(C54=Scoring!$A$89,Scoring!$C$89,IF(C54=Scoring!$A$88,Scoring!$C$88,IF(C54=Scoring!$A$87,Scoring!$C$87,IF(C54=Scoring!$A$86,Scoring!$C$86,IF(C54=Scoring!$A$85,Scoring!$C$85,IF(C54=Scoring!$A$84,Scoring!$C$84,IF(C54="",0)))))))</f>
        <v>0</v>
      </c>
      <c r="AG54">
        <f>IF(D54=Scoring!$A$89,Scoring!$C$89,IF(D54=Scoring!$A$88,Scoring!$C$88,IF(D54=Scoring!$A$87,Scoring!$C$87,IF(D54=Scoring!$A$86,Scoring!$C$86,IF(D54=Scoring!$A$85,Scoring!$C$85,IF(D54=Scoring!$A$84,Scoring!$C$84,IF(D54="",0)))))))</f>
        <v>0</v>
      </c>
      <c r="AH54">
        <f>IF(E54=Scoring!$A$89,Scoring!$C$89,IF(E54=Scoring!$A$88,Scoring!$C$88,IF(E54=Scoring!$A$87,Scoring!$C$87,IF(E54=Scoring!$A$86,Scoring!$C$86,IF(E54=Scoring!$A$85,Scoring!$C$85,IF(E54=Scoring!$A$84,Scoring!$C$84,IF(E54="",0)))))))</f>
        <v>0</v>
      </c>
      <c r="AI54">
        <f>AC54*AF54</f>
        <v>0</v>
      </c>
      <c r="AJ54">
        <f t="shared" ref="AJ54:AJ61" si="10">AD54*AG54</f>
        <v>0</v>
      </c>
      <c r="AK54">
        <f t="shared" ref="AK54:AK61" si="11">AE54*AH54</f>
        <v>0</v>
      </c>
    </row>
    <row r="55" spans="1:38" x14ac:dyDescent="0.25">
      <c r="A55" s="280"/>
      <c r="B55" s="281"/>
      <c r="C55" s="65" t="str">
        <f>IF(A55="","",INDEX(KEADrop!D:D,MATCH(A55,KEADrop!C:C,0)))</f>
        <v/>
      </c>
      <c r="D55" s="65" t="str">
        <f>IF(A55="","",INDEX(KEADrop!E:E,MATCH(A55,KEADrop!C:C,0)))</f>
        <v/>
      </c>
      <c r="E55" s="217"/>
      <c r="AC55">
        <f>IF(C55=Scoring!$A$89,Scoring!$B$89,IF(C55=Scoring!$A$88,Scoring!$B$88,IF(C55=Scoring!$A$87,Scoring!$B$87,IF(C55=Scoring!$A$86,Scoring!$B$86,IF(C55=Scoring!$A$85,Scoring!$B$85,IF(C55=Scoring!$A$84,Scoring!$B$84,IF(C55="",0)))))))</f>
        <v>0</v>
      </c>
      <c r="AD55">
        <f>IF(D55=Scoring!$A$89,Scoring!$B$89,IF(D55=Scoring!$A$88,Scoring!$B$88,IF(D55=Scoring!$A$87,Scoring!$B$87,IF(D55=Scoring!$A$86,Scoring!$B$86,IF(D55=Scoring!$A$85,Scoring!$B$85,IF(D55=Scoring!$A$84,Scoring!$B$84,IF(D55="",0)))))))</f>
        <v>0</v>
      </c>
      <c r="AE55">
        <f>IF(E55=Scoring!$A$89,Scoring!$B$89,IF(E55=Scoring!$A$88,Scoring!$B$88,IF(E55=Scoring!$A$87,Scoring!$B$87,IF(E55=Scoring!$A$86,Scoring!$B$86,IF(E55=Scoring!$A$85,Scoring!$B$85,IF(E55=Scoring!$A$84,Scoring!$B$84,IF(E55="",0)))))))</f>
        <v>0</v>
      </c>
      <c r="AF55">
        <f>IF(C55=Scoring!$A$89,Scoring!$C$89,IF(C55=Scoring!$A$88,Scoring!$C$88,IF(C55=Scoring!$A$87,Scoring!$C$87,IF(C55=Scoring!$A$86,Scoring!$C$86,IF(C55=Scoring!$A$85,Scoring!$C$85,IF(C55=Scoring!$A$84,Scoring!$C$84,IF(C55="",0)))))))</f>
        <v>0</v>
      </c>
      <c r="AG55">
        <f>IF(D55=Scoring!$A$89,Scoring!$C$89,IF(D55=Scoring!$A$88,Scoring!$C$88,IF(D55=Scoring!$A$87,Scoring!$C$87,IF(D55=Scoring!$A$86,Scoring!$C$86,IF(D55=Scoring!$A$85,Scoring!$C$85,IF(D55=Scoring!$A$84,Scoring!$C$84,IF(D55="",0)))))))</f>
        <v>0</v>
      </c>
      <c r="AH55">
        <f>IF(E55=Scoring!$A$89,Scoring!$C$89,IF(E55=Scoring!$A$88,Scoring!$C$88,IF(E55=Scoring!$A$87,Scoring!$C$87,IF(E55=Scoring!$A$86,Scoring!$C$86,IF(E55=Scoring!$A$85,Scoring!$C$85,IF(E55=Scoring!$A$84,Scoring!$C$84,IF(E55="",0)))))))</f>
        <v>0</v>
      </c>
      <c r="AI55">
        <f t="shared" ref="AI55:AI61" si="12">AC55*AF55</f>
        <v>0</v>
      </c>
      <c r="AJ55">
        <f t="shared" si="10"/>
        <v>0</v>
      </c>
      <c r="AK55">
        <f t="shared" si="11"/>
        <v>0</v>
      </c>
    </row>
    <row r="56" spans="1:38" x14ac:dyDescent="0.25">
      <c r="A56" s="280"/>
      <c r="B56" s="281"/>
      <c r="C56" s="65" t="str">
        <f>IF(A56="","",INDEX(KEADrop!D:D,MATCH(A56,KEADrop!C:C,0)))</f>
        <v/>
      </c>
      <c r="D56" s="65" t="str">
        <f>IF(A56="","",INDEX(KEADrop!E:E,MATCH(A56,KEADrop!C:C,0)))</f>
        <v/>
      </c>
      <c r="E56" s="217"/>
      <c r="AC56">
        <f>IF(C56=Scoring!$A$89,Scoring!$B$89,IF(C56=Scoring!$A$88,Scoring!$B$88,IF(C56=Scoring!$A$87,Scoring!$B$87,IF(C56=Scoring!$A$86,Scoring!$B$86,IF(C56=Scoring!$A$85,Scoring!$B$85,IF(C56=Scoring!$A$84,Scoring!$B$84,IF(C56="",0)))))))</f>
        <v>0</v>
      </c>
      <c r="AD56">
        <f>IF(D56=Scoring!$A$89,Scoring!$B$89,IF(D56=Scoring!$A$88,Scoring!$B$88,IF(D56=Scoring!$A$87,Scoring!$B$87,IF(D56=Scoring!$A$86,Scoring!$B$86,IF(D56=Scoring!$A$85,Scoring!$B$85,IF(D56=Scoring!$A$84,Scoring!$B$84,IF(D56="",0)))))))</f>
        <v>0</v>
      </c>
      <c r="AE56">
        <f>IF(E56=Scoring!$A$89,Scoring!$B$89,IF(E56=Scoring!$A$88,Scoring!$B$88,IF(E56=Scoring!$A$87,Scoring!$B$87,IF(E56=Scoring!$A$86,Scoring!$B$86,IF(E56=Scoring!$A$85,Scoring!$B$85,IF(E56=Scoring!$A$84,Scoring!$B$84,IF(E56="",0)))))))</f>
        <v>0</v>
      </c>
      <c r="AF56">
        <f>IF(C56=Scoring!$A$89,Scoring!$C$89,IF(C56=Scoring!$A$88,Scoring!$C$88,IF(C56=Scoring!$A$87,Scoring!$C$87,IF(C56=Scoring!$A$86,Scoring!$C$86,IF(C56=Scoring!$A$85,Scoring!$C$85,IF(C56=Scoring!$A$84,Scoring!$C$84,IF(C56="",0)))))))</f>
        <v>0</v>
      </c>
      <c r="AG56">
        <f>IF(D56=Scoring!$A$89,Scoring!$C$89,IF(D56=Scoring!$A$88,Scoring!$C$88,IF(D56=Scoring!$A$87,Scoring!$C$87,IF(D56=Scoring!$A$86,Scoring!$C$86,IF(D56=Scoring!$A$85,Scoring!$C$85,IF(D56=Scoring!$A$84,Scoring!$C$84,IF(D56="",0)))))))</f>
        <v>0</v>
      </c>
      <c r="AH56">
        <f>IF(E56=Scoring!$A$89,Scoring!$C$89,IF(E56=Scoring!$A$88,Scoring!$C$88,IF(E56=Scoring!$A$87,Scoring!$C$87,IF(E56=Scoring!$A$86,Scoring!$C$86,IF(E56=Scoring!$A$85,Scoring!$C$85,IF(E56=Scoring!$A$84,Scoring!$C$84,IF(E56="",0)))))))</f>
        <v>0</v>
      </c>
      <c r="AI56">
        <f t="shared" si="12"/>
        <v>0</v>
      </c>
      <c r="AJ56">
        <f t="shared" si="10"/>
        <v>0</v>
      </c>
      <c r="AK56">
        <f t="shared" si="11"/>
        <v>0</v>
      </c>
    </row>
    <row r="57" spans="1:38" x14ac:dyDescent="0.25">
      <c r="A57" s="280"/>
      <c r="B57" s="281"/>
      <c r="C57" s="65" t="str">
        <f>IF(A57="","",INDEX(KEADrop!D:D,MATCH(A57,KEADrop!C:C,0)))</f>
        <v/>
      </c>
      <c r="D57" s="65" t="str">
        <f>IF(A57="","",INDEX(KEADrop!E:E,MATCH(A57,KEADrop!C:C,0)))</f>
        <v/>
      </c>
      <c r="E57" s="217"/>
      <c r="AC57">
        <f>IF(C57=Scoring!$A$89,Scoring!$B$89,IF(C57=Scoring!$A$88,Scoring!$B$88,IF(C57=Scoring!$A$87,Scoring!$B$87,IF(C57=Scoring!$A$86,Scoring!$B$86,IF(C57=Scoring!$A$85,Scoring!$B$85,IF(C57=Scoring!$A$84,Scoring!$B$84,IF(C57="",0)))))))</f>
        <v>0</v>
      </c>
      <c r="AD57">
        <f>IF(D57=Scoring!$A$89,Scoring!$B$89,IF(D57=Scoring!$A$88,Scoring!$B$88,IF(D57=Scoring!$A$87,Scoring!$B$87,IF(D57=Scoring!$A$86,Scoring!$B$86,IF(D57=Scoring!$A$85,Scoring!$B$85,IF(D57=Scoring!$A$84,Scoring!$B$84,IF(D57="",0)))))))</f>
        <v>0</v>
      </c>
      <c r="AE57">
        <f>IF(E57=Scoring!$A$89,Scoring!$B$89,IF(E57=Scoring!$A$88,Scoring!$B$88,IF(E57=Scoring!$A$87,Scoring!$B$87,IF(E57=Scoring!$A$86,Scoring!$B$86,IF(E57=Scoring!$A$85,Scoring!$B$85,IF(E57=Scoring!$A$84,Scoring!$B$84,IF(E57="",0)))))))</f>
        <v>0</v>
      </c>
      <c r="AF57">
        <f>IF(C57=Scoring!$A$89,Scoring!$C$89,IF(C57=Scoring!$A$88,Scoring!$C$88,IF(C57=Scoring!$A$87,Scoring!$C$87,IF(C57=Scoring!$A$86,Scoring!$C$86,IF(C57=Scoring!$A$85,Scoring!$C$85,IF(C57=Scoring!$A$84,Scoring!$C$84,IF(C57="",0)))))))</f>
        <v>0</v>
      </c>
      <c r="AG57">
        <f>IF(D57=Scoring!$A$89,Scoring!$C$89,IF(D57=Scoring!$A$88,Scoring!$C$88,IF(D57=Scoring!$A$87,Scoring!$C$87,IF(D57=Scoring!$A$86,Scoring!$C$86,IF(D57=Scoring!$A$85,Scoring!$C$85,IF(D57=Scoring!$A$84,Scoring!$C$84,IF(D57="",0)))))))</f>
        <v>0</v>
      </c>
      <c r="AH57">
        <f>IF(E57=Scoring!$A$89,Scoring!$C$89,IF(E57=Scoring!$A$88,Scoring!$C$88,IF(E57=Scoring!$A$87,Scoring!$C$87,IF(E57=Scoring!$A$86,Scoring!$C$86,IF(E57=Scoring!$A$85,Scoring!$C$85,IF(E57=Scoring!$A$84,Scoring!$C$84,IF(E57="",0)))))))</f>
        <v>0</v>
      </c>
      <c r="AI57">
        <f t="shared" si="12"/>
        <v>0</v>
      </c>
      <c r="AJ57">
        <f t="shared" si="10"/>
        <v>0</v>
      </c>
      <c r="AK57">
        <f t="shared" si="11"/>
        <v>0</v>
      </c>
    </row>
    <row r="58" spans="1:38" x14ac:dyDescent="0.25">
      <c r="A58" s="280"/>
      <c r="B58" s="281"/>
      <c r="C58" s="65" t="str">
        <f>IF(A58="","",INDEX(KEADrop!D:D,MATCH(A58,KEADrop!C:C,0)))</f>
        <v/>
      </c>
      <c r="D58" s="65" t="str">
        <f>IF(A58="","",INDEX(KEADrop!E:E,MATCH(A58,KEADrop!C:C,0)))</f>
        <v/>
      </c>
      <c r="E58" s="217"/>
      <c r="AC58">
        <f>IF(C58=Scoring!$A$89,Scoring!$B$89,IF(C58=Scoring!$A$88,Scoring!$B$88,IF(C58=Scoring!$A$87,Scoring!$B$87,IF(C58=Scoring!$A$86,Scoring!$B$86,IF(C58=Scoring!$A$85,Scoring!$B$85,IF(C58=Scoring!$A$84,Scoring!$B$84,IF(C58="",0)))))))</f>
        <v>0</v>
      </c>
      <c r="AD58">
        <f>IF(D58=Scoring!$A$89,Scoring!$B$89,IF(D58=Scoring!$A$88,Scoring!$B$88,IF(D58=Scoring!$A$87,Scoring!$B$87,IF(D58=Scoring!$A$86,Scoring!$B$86,IF(D58=Scoring!$A$85,Scoring!$B$85,IF(D58=Scoring!$A$84,Scoring!$B$84,IF(D58="",0)))))))</f>
        <v>0</v>
      </c>
      <c r="AE58">
        <f>IF(E58=Scoring!$A$89,Scoring!$B$89,IF(E58=Scoring!$A$88,Scoring!$B$88,IF(E58=Scoring!$A$87,Scoring!$B$87,IF(E58=Scoring!$A$86,Scoring!$B$86,IF(E58=Scoring!$A$85,Scoring!$B$85,IF(E58=Scoring!$A$84,Scoring!$B$84,IF(E58="",0)))))))</f>
        <v>0</v>
      </c>
      <c r="AF58">
        <f>IF(C58=Scoring!$A$89,Scoring!$C$89,IF(C58=Scoring!$A$88,Scoring!$C$88,IF(C58=Scoring!$A$87,Scoring!$C$87,IF(C58=Scoring!$A$86,Scoring!$C$86,IF(C58=Scoring!$A$85,Scoring!$C$85,IF(C58=Scoring!$A$84,Scoring!$C$84,IF(C58="",0)))))))</f>
        <v>0</v>
      </c>
      <c r="AG58">
        <f>IF(D58=Scoring!$A$89,Scoring!$C$89,IF(D58=Scoring!$A$88,Scoring!$C$88,IF(D58=Scoring!$A$87,Scoring!$C$87,IF(D58=Scoring!$A$86,Scoring!$C$86,IF(D58=Scoring!$A$85,Scoring!$C$85,IF(D58=Scoring!$A$84,Scoring!$C$84,IF(D58="",0)))))))</f>
        <v>0</v>
      </c>
      <c r="AH58">
        <f>IF(E58=Scoring!$A$89,Scoring!$C$89,IF(E58=Scoring!$A$88,Scoring!$C$88,IF(E58=Scoring!$A$87,Scoring!$C$87,IF(E58=Scoring!$A$86,Scoring!$C$86,IF(E58=Scoring!$A$85,Scoring!$C$85,IF(E58=Scoring!$A$84,Scoring!$C$84,IF(E58="",0)))))))</f>
        <v>0</v>
      </c>
      <c r="AI58">
        <f t="shared" si="12"/>
        <v>0</v>
      </c>
      <c r="AJ58">
        <f t="shared" si="10"/>
        <v>0</v>
      </c>
      <c r="AK58">
        <f t="shared" si="11"/>
        <v>0</v>
      </c>
    </row>
    <row r="59" spans="1:38" x14ac:dyDescent="0.25">
      <c r="A59" s="280"/>
      <c r="B59" s="281"/>
      <c r="C59" s="65" t="str">
        <f>IF(A59="","",INDEX(KEADrop!D:D,MATCH(A59,KEADrop!C:C,0)))</f>
        <v/>
      </c>
      <c r="D59" s="65" t="str">
        <f>IF(A59="","",INDEX(KEADrop!E:E,MATCH(A59,KEADrop!C:C,0)))</f>
        <v/>
      </c>
      <c r="E59" s="217"/>
      <c r="AC59">
        <f>IF(C59=Scoring!$A$89,Scoring!$B$89,IF(C59=Scoring!$A$88,Scoring!$B$88,IF(C59=Scoring!$A$87,Scoring!$B$87,IF(C59=Scoring!$A$86,Scoring!$B$86,IF(C59=Scoring!$A$85,Scoring!$B$85,IF(C59=Scoring!$A$84,Scoring!$B$84,IF(C59="",0)))))))</f>
        <v>0</v>
      </c>
      <c r="AD59">
        <f>IF(D59=Scoring!$A$89,Scoring!$B$89,IF(D59=Scoring!$A$88,Scoring!$B$88,IF(D59=Scoring!$A$87,Scoring!$B$87,IF(D59=Scoring!$A$86,Scoring!$B$86,IF(D59=Scoring!$A$85,Scoring!$B$85,IF(D59=Scoring!$A$84,Scoring!$B$84,IF(D59="",0)))))))</f>
        <v>0</v>
      </c>
      <c r="AE59">
        <f>IF(E59=Scoring!$A$89,Scoring!$B$89,IF(E59=Scoring!$A$88,Scoring!$B$88,IF(E59=Scoring!$A$87,Scoring!$B$87,IF(E59=Scoring!$A$86,Scoring!$B$86,IF(E59=Scoring!$A$85,Scoring!$B$85,IF(E59=Scoring!$A$84,Scoring!$B$84,IF(E59="",0)))))))</f>
        <v>0</v>
      </c>
      <c r="AF59">
        <f>IF(C59=Scoring!$A$89,Scoring!$C$89,IF(C59=Scoring!$A$88,Scoring!$C$88,IF(C59=Scoring!$A$87,Scoring!$C$87,IF(C59=Scoring!$A$86,Scoring!$C$86,IF(C59=Scoring!$A$85,Scoring!$C$85,IF(C59=Scoring!$A$84,Scoring!$C$84,IF(C59="",0)))))))</f>
        <v>0</v>
      </c>
      <c r="AG59">
        <f>IF(D59=Scoring!$A$89,Scoring!$C$89,IF(D59=Scoring!$A$88,Scoring!$C$88,IF(D59=Scoring!$A$87,Scoring!$C$87,IF(D59=Scoring!$A$86,Scoring!$C$86,IF(D59=Scoring!$A$85,Scoring!$C$85,IF(D59=Scoring!$A$84,Scoring!$C$84,IF(D59="",0)))))))</f>
        <v>0</v>
      </c>
      <c r="AH59">
        <f>IF(E59=Scoring!$A$89,Scoring!$C$89,IF(E59=Scoring!$A$88,Scoring!$C$88,IF(E59=Scoring!$A$87,Scoring!$C$87,IF(E59=Scoring!$A$86,Scoring!$C$86,IF(E59=Scoring!$A$85,Scoring!$C$85,IF(E59=Scoring!$A$84,Scoring!$C$84,IF(E59="",0)))))))</f>
        <v>0</v>
      </c>
      <c r="AI59">
        <f t="shared" si="12"/>
        <v>0</v>
      </c>
      <c r="AJ59">
        <f t="shared" si="10"/>
        <v>0</v>
      </c>
      <c r="AK59">
        <f t="shared" si="11"/>
        <v>0</v>
      </c>
    </row>
    <row r="60" spans="1:38" x14ac:dyDescent="0.25">
      <c r="A60" s="280"/>
      <c r="B60" s="281"/>
      <c r="C60" s="65" t="str">
        <f>IF(A60="","",INDEX(KEADrop!D:D,MATCH(A60,KEADrop!C:C,0)))</f>
        <v/>
      </c>
      <c r="D60" s="65" t="str">
        <f>IF(A60="","",INDEX(KEADrop!E:E,MATCH(A60,KEADrop!C:C,0)))</f>
        <v/>
      </c>
      <c r="E60" s="217"/>
      <c r="AC60">
        <f>IF(C60=Scoring!$A$89,Scoring!$B$89,IF(C60=Scoring!$A$88,Scoring!$B$88,IF(C60=Scoring!$A$87,Scoring!$B$87,IF(C60=Scoring!$A$86,Scoring!$B$86,IF(C60=Scoring!$A$85,Scoring!$B$85,IF(C60=Scoring!$A$84,Scoring!$B$84,IF(C60="",0)))))))</f>
        <v>0</v>
      </c>
      <c r="AD60">
        <f>IF(D60=Scoring!$A$89,Scoring!$B$89,IF(D60=Scoring!$A$88,Scoring!$B$88,IF(D60=Scoring!$A$87,Scoring!$B$87,IF(D60=Scoring!$A$86,Scoring!$B$86,IF(D60=Scoring!$A$85,Scoring!$B$85,IF(D60=Scoring!$A$84,Scoring!$B$84,IF(D60="",0)))))))</f>
        <v>0</v>
      </c>
      <c r="AE60">
        <f>IF(E60=Scoring!$A$89,Scoring!$B$89,IF(E60=Scoring!$A$88,Scoring!$B$88,IF(E60=Scoring!$A$87,Scoring!$B$87,IF(E60=Scoring!$A$86,Scoring!$B$86,IF(E60=Scoring!$A$85,Scoring!$B$85,IF(E60=Scoring!$A$84,Scoring!$B$84,IF(E60="",0)))))))</f>
        <v>0</v>
      </c>
      <c r="AF60">
        <f>IF(C60=Scoring!$A$89,Scoring!$C$89,IF(C60=Scoring!$A$88,Scoring!$C$88,IF(C60=Scoring!$A$87,Scoring!$C$87,IF(C60=Scoring!$A$86,Scoring!$C$86,IF(C60=Scoring!$A$85,Scoring!$C$85,IF(C60=Scoring!$A$84,Scoring!$C$84,IF(C60="",0)))))))</f>
        <v>0</v>
      </c>
      <c r="AG60">
        <f>IF(D60=Scoring!$A$89,Scoring!$C$89,IF(D60=Scoring!$A$88,Scoring!$C$88,IF(D60=Scoring!$A$87,Scoring!$C$87,IF(D60=Scoring!$A$86,Scoring!$C$86,IF(D60=Scoring!$A$85,Scoring!$C$85,IF(D60=Scoring!$A$84,Scoring!$C$84,IF(D60="",0)))))))</f>
        <v>0</v>
      </c>
      <c r="AH60">
        <f>IF(E60=Scoring!$A$89,Scoring!$C$89,IF(E60=Scoring!$A$88,Scoring!$C$88,IF(E60=Scoring!$A$87,Scoring!$C$87,IF(E60=Scoring!$A$86,Scoring!$C$86,IF(E60=Scoring!$A$85,Scoring!$C$85,IF(E60=Scoring!$A$84,Scoring!$C$84,IF(E60="",0)))))))</f>
        <v>0</v>
      </c>
      <c r="AI60">
        <f t="shared" si="12"/>
        <v>0</v>
      </c>
      <c r="AJ60">
        <f t="shared" si="10"/>
        <v>0</v>
      </c>
      <c r="AK60">
        <f t="shared" si="11"/>
        <v>0</v>
      </c>
    </row>
    <row r="61" spans="1:38" ht="15.75" thickBot="1" x14ac:dyDescent="0.3">
      <c r="A61" s="278"/>
      <c r="B61" s="279"/>
      <c r="C61" s="65" t="str">
        <f>IF(A61="","",INDEX(KEADrop!D:D,MATCH(A61,KEADrop!C:C,0)))</f>
        <v/>
      </c>
      <c r="D61" s="65" t="str">
        <f>IF(A61="","",INDEX(KEADrop!E:E,MATCH(A61,KEADrop!C:C,0)))</f>
        <v/>
      </c>
      <c r="E61" s="221"/>
      <c r="AC61" s="167">
        <f>IF(C61=Scoring!$A$89,Scoring!$B$89,IF(C61=Scoring!$A$88,Scoring!$B$88,IF(C61=Scoring!$A$87,Scoring!$B$87,IF(C61=Scoring!$A$86,Scoring!$B$86,IF(C61=Scoring!$A$85,Scoring!$B$85,IF(C61=Scoring!$A$84,Scoring!$B$84,IF(C61="",0)))))))</f>
        <v>0</v>
      </c>
      <c r="AD61" s="167">
        <f>IF(D61=Scoring!$A$89,Scoring!$B$89,IF(D61=Scoring!$A$88,Scoring!$B$88,IF(D61=Scoring!$A$87,Scoring!$B$87,IF(D61=Scoring!$A$86,Scoring!$B$86,IF(D61=Scoring!$A$85,Scoring!$B$85,IF(D61=Scoring!$A$84,Scoring!$B$84,IF(D61="",0)))))))</f>
        <v>0</v>
      </c>
      <c r="AE61" s="167">
        <f>IF(E61=Scoring!$A$89,Scoring!$B$89,IF(E61=Scoring!$A$88,Scoring!$B$88,IF(E61=Scoring!$A$87,Scoring!$B$87,IF(E61=Scoring!$A$86,Scoring!$B$86,IF(E61=Scoring!$A$85,Scoring!$B$85,IF(E61=Scoring!$A$84,Scoring!$B$84,IF(E61="",0)))))))</f>
        <v>0</v>
      </c>
      <c r="AF61" s="167">
        <f>IF(C61=Scoring!$A$89,Scoring!$C$89,IF(C61=Scoring!$A$88,Scoring!$C$88,IF(C61=Scoring!$A$87,Scoring!$C$87,IF(C61=Scoring!$A$86,Scoring!$C$86,IF(C61=Scoring!$A$85,Scoring!$C$85,IF(C61=Scoring!$A$84,Scoring!$C$84,IF(C61="",0)))))))</f>
        <v>0</v>
      </c>
      <c r="AG61" s="167">
        <f>IF(D61=Scoring!$A$89,Scoring!$C$89,IF(D61=Scoring!$A$88,Scoring!$C$88,IF(D61=Scoring!$A$87,Scoring!$C$87,IF(D61=Scoring!$A$86,Scoring!$C$86,IF(D61=Scoring!$A$85,Scoring!$C$85,IF(D61=Scoring!$A$84,Scoring!$C$84,IF(D61="",0)))))))</f>
        <v>0</v>
      </c>
      <c r="AH61" s="167">
        <f>IF(E61=Scoring!$A$89,Scoring!$C$89,IF(E61=Scoring!$A$88,Scoring!$C$88,IF(E61=Scoring!$A$87,Scoring!$C$87,IF(E61=Scoring!$A$86,Scoring!$C$86,IF(E61=Scoring!$A$85,Scoring!$C$85,IF(E61=Scoring!$A$84,Scoring!$C$84,IF(E61="",0)))))))</f>
        <v>0</v>
      </c>
      <c r="AI61" s="167">
        <f t="shared" si="12"/>
        <v>0</v>
      </c>
      <c r="AJ61" s="167">
        <f t="shared" si="10"/>
        <v>0</v>
      </c>
      <c r="AK61" s="167">
        <f t="shared" si="11"/>
        <v>0</v>
      </c>
      <c r="AL61" s="167"/>
    </row>
    <row r="62" spans="1:38" ht="15.75" thickBot="1" x14ac:dyDescent="0.3">
      <c r="A62" s="206" t="s">
        <v>86</v>
      </c>
      <c r="B62" s="205"/>
      <c r="C62" s="205"/>
      <c r="D62" s="205"/>
      <c r="E62" s="207" t="str">
        <f>AL63</f>
        <v>-</v>
      </c>
      <c r="AI62" s="168">
        <f>SUM(AI54:AI61)</f>
        <v>0</v>
      </c>
      <c r="AJ62" s="168">
        <f>SUM(AJ54:AJ61)</f>
        <v>0</v>
      </c>
      <c r="AK62" s="168">
        <f>SUM(AK54:AK61)</f>
        <v>0</v>
      </c>
      <c r="AL62">
        <f>AK62-AJ62</f>
        <v>0</v>
      </c>
    </row>
    <row r="63" spans="1:38" x14ac:dyDescent="0.25">
      <c r="A63" s="49"/>
      <c r="B63" s="49"/>
      <c r="C63" s="49"/>
      <c r="D63" s="49"/>
      <c r="E63" s="49"/>
      <c r="AL63" s="134" t="str">
        <f>IF(AL62&gt;=Scoring!$C$108,"Very High",IF(AL62&gt;=Scoring!$C$109,"High",IF(AL62&gt;=Scoring!$C$110,"Medium",IF(AL62&gt;=Scoring!$C$111,"Low","-"))))</f>
        <v>-</v>
      </c>
    </row>
    <row r="64" spans="1:38" x14ac:dyDescent="0.25">
      <c r="A64" s="287" t="s">
        <v>90</v>
      </c>
      <c r="B64" s="288"/>
      <c r="C64" s="288"/>
      <c r="D64" s="289"/>
      <c r="E64" s="290"/>
    </row>
    <row r="65" spans="1:38" ht="44.45" customHeight="1" x14ac:dyDescent="0.25">
      <c r="A65" s="282" t="str">
        <f>IF(B6="","",B6)</f>
        <v/>
      </c>
      <c r="B65" s="283"/>
      <c r="C65" s="283"/>
      <c r="D65" s="283"/>
      <c r="E65" s="284"/>
    </row>
    <row r="66" spans="1:38" ht="72.75" x14ac:dyDescent="0.25">
      <c r="A66" s="285" t="s">
        <v>74</v>
      </c>
      <c r="B66" s="286"/>
      <c r="C66" s="122" t="s">
        <v>58</v>
      </c>
      <c r="D66" s="123" t="s">
        <v>59</v>
      </c>
      <c r="E66" s="123" t="s">
        <v>75</v>
      </c>
      <c r="AC66" s="166" t="s">
        <v>76</v>
      </c>
      <c r="AD66" s="166" t="s">
        <v>77</v>
      </c>
      <c r="AE66" s="166" t="s">
        <v>78</v>
      </c>
      <c r="AF66" s="166" t="s">
        <v>79</v>
      </c>
      <c r="AG66" s="166" t="s">
        <v>80</v>
      </c>
      <c r="AH66" s="166" t="s">
        <v>81</v>
      </c>
      <c r="AI66" s="166" t="s">
        <v>82</v>
      </c>
      <c r="AJ66" s="166" t="s">
        <v>83</v>
      </c>
      <c r="AK66" s="166" t="s">
        <v>84</v>
      </c>
      <c r="AL66" s="166" t="s">
        <v>85</v>
      </c>
    </row>
    <row r="67" spans="1:38" x14ac:dyDescent="0.25">
      <c r="A67" s="280"/>
      <c r="B67" s="281"/>
      <c r="C67" s="65" t="str">
        <f>IF(A67="","",INDEX(KEADrop!D:D,MATCH(A67,KEADrop!C:C,0)))</f>
        <v/>
      </c>
      <c r="D67" s="65" t="str">
        <f>IF(A67="","",INDEX(KEADrop!E:E,MATCH(A67,KEADrop!C:C,0)))</f>
        <v/>
      </c>
      <c r="E67" s="217"/>
      <c r="AC67">
        <f>IF(C67=Scoring!$A$89,Scoring!$B$89,IF(C67=Scoring!$A$88,Scoring!$B$88,IF(C67=Scoring!$A$87,Scoring!$B$87,IF(C67=Scoring!$A$86,Scoring!$B$86,IF(C67=Scoring!$A$85,Scoring!$B$85,IF(C67=Scoring!$A$84,Scoring!$B$84,IF(C67="",0)))))))</f>
        <v>0</v>
      </c>
      <c r="AD67">
        <f>IF(D67=Scoring!$A$89,Scoring!$B$89,IF(D67=Scoring!$A$88,Scoring!$B$88,IF(D67=Scoring!$A$87,Scoring!$B$87,IF(D67=Scoring!$A$86,Scoring!$B$86,IF(D67=Scoring!$A$85,Scoring!$B$85,IF(D67=Scoring!$A$84,Scoring!$B$84,IF(D67="",0)))))))</f>
        <v>0</v>
      </c>
      <c r="AE67">
        <f>IF(E67=Scoring!$A$89,Scoring!$B$89,IF(E67=Scoring!$A$88,Scoring!$B$88,IF(E67=Scoring!$A$87,Scoring!$B$87,IF(E67=Scoring!$A$86,Scoring!$B$86,IF(E67=Scoring!$A$85,Scoring!$B$85,IF(E67=Scoring!$A$84,Scoring!$B$84,IF(E67="",0)))))))</f>
        <v>0</v>
      </c>
      <c r="AF67">
        <f>IF(C67=Scoring!$A$89,Scoring!$C$89,IF(C67=Scoring!$A$88,Scoring!$C$88,IF(C67=Scoring!$A$87,Scoring!$C$87,IF(C67=Scoring!$A$86,Scoring!$C$86,IF(C67=Scoring!$A$85,Scoring!$C$85,IF(C67=Scoring!$A$84,Scoring!$C$84,IF(C67="",0)))))))</f>
        <v>0</v>
      </c>
      <c r="AG67">
        <f>IF(D67=Scoring!$A$89,Scoring!$C$89,IF(D67=Scoring!$A$88,Scoring!$C$88,IF(D67=Scoring!$A$87,Scoring!$C$87,IF(D67=Scoring!$A$86,Scoring!$C$86,IF(D67=Scoring!$A$85,Scoring!$C$85,IF(D67=Scoring!$A$84,Scoring!$C$84,IF(D67="",0)))))))</f>
        <v>0</v>
      </c>
      <c r="AH67">
        <f>IF(E67=Scoring!$A$89,Scoring!$C$89,IF(E67=Scoring!$A$88,Scoring!$C$88,IF(E67=Scoring!$A$87,Scoring!$C$87,IF(E67=Scoring!$A$86,Scoring!$C$86,IF(E67=Scoring!$A$85,Scoring!$C$85,IF(E67=Scoring!$A$84,Scoring!$C$84,IF(E67="",0)))))))</f>
        <v>0</v>
      </c>
      <c r="AI67">
        <f>AC67*AF67</f>
        <v>0</v>
      </c>
      <c r="AJ67">
        <f t="shared" ref="AJ67:AJ74" si="13">AD67*AG67</f>
        <v>0</v>
      </c>
      <c r="AK67">
        <f t="shared" ref="AK67:AK74" si="14">AE67*AH67</f>
        <v>0</v>
      </c>
    </row>
    <row r="68" spans="1:38" x14ac:dyDescent="0.25">
      <c r="A68" s="280"/>
      <c r="B68" s="281"/>
      <c r="C68" s="65" t="str">
        <f>IF(A68="","",INDEX(KEADrop!D:D,MATCH(A68,KEADrop!C:C,0)))</f>
        <v/>
      </c>
      <c r="D68" s="65" t="str">
        <f>IF(A68="","",INDEX(KEADrop!E:E,MATCH(A68,KEADrop!C:C,0)))</f>
        <v/>
      </c>
      <c r="E68" s="217"/>
      <c r="AC68">
        <f>IF(C68=Scoring!$A$89,Scoring!$B$89,IF(C68=Scoring!$A$88,Scoring!$B$88,IF(C68=Scoring!$A$87,Scoring!$B$87,IF(C68=Scoring!$A$86,Scoring!$B$86,IF(C68=Scoring!$A$85,Scoring!$B$85,IF(C68=Scoring!$A$84,Scoring!$B$84,IF(C68="",0)))))))</f>
        <v>0</v>
      </c>
      <c r="AD68">
        <f>IF(D68=Scoring!$A$89,Scoring!$B$89,IF(D68=Scoring!$A$88,Scoring!$B$88,IF(D68=Scoring!$A$87,Scoring!$B$87,IF(D68=Scoring!$A$86,Scoring!$B$86,IF(D68=Scoring!$A$85,Scoring!$B$85,IF(D68=Scoring!$A$84,Scoring!$B$84,IF(D68="",0)))))))</f>
        <v>0</v>
      </c>
      <c r="AE68">
        <f>IF(E68=Scoring!$A$89,Scoring!$B$89,IF(E68=Scoring!$A$88,Scoring!$B$88,IF(E68=Scoring!$A$87,Scoring!$B$87,IF(E68=Scoring!$A$86,Scoring!$B$86,IF(E68=Scoring!$A$85,Scoring!$B$85,IF(E68=Scoring!$A$84,Scoring!$B$84,IF(E68="",0)))))))</f>
        <v>0</v>
      </c>
      <c r="AF68">
        <f>IF(C68=Scoring!$A$89,Scoring!$C$89,IF(C68=Scoring!$A$88,Scoring!$C$88,IF(C68=Scoring!$A$87,Scoring!$C$87,IF(C68=Scoring!$A$86,Scoring!$C$86,IF(C68=Scoring!$A$85,Scoring!$C$85,IF(C68=Scoring!$A$84,Scoring!$C$84,IF(C68="",0)))))))</f>
        <v>0</v>
      </c>
      <c r="AG68">
        <f>IF(D68=Scoring!$A$89,Scoring!$C$89,IF(D68=Scoring!$A$88,Scoring!$C$88,IF(D68=Scoring!$A$87,Scoring!$C$87,IF(D68=Scoring!$A$86,Scoring!$C$86,IF(D68=Scoring!$A$85,Scoring!$C$85,IF(D68=Scoring!$A$84,Scoring!$C$84,IF(D68="",0)))))))</f>
        <v>0</v>
      </c>
      <c r="AH68">
        <f>IF(E68=Scoring!$A$89,Scoring!$C$89,IF(E68=Scoring!$A$88,Scoring!$C$88,IF(E68=Scoring!$A$87,Scoring!$C$87,IF(E68=Scoring!$A$86,Scoring!$C$86,IF(E68=Scoring!$A$85,Scoring!$C$85,IF(E68=Scoring!$A$84,Scoring!$C$84,IF(E68="",0)))))))</f>
        <v>0</v>
      </c>
      <c r="AI68">
        <f t="shared" ref="AI68:AI74" si="15">AC68*AF68</f>
        <v>0</v>
      </c>
      <c r="AJ68">
        <f t="shared" si="13"/>
        <v>0</v>
      </c>
      <c r="AK68">
        <f t="shared" si="14"/>
        <v>0</v>
      </c>
    </row>
    <row r="69" spans="1:38" x14ac:dyDescent="0.25">
      <c r="A69" s="280"/>
      <c r="B69" s="281"/>
      <c r="C69" s="65" t="str">
        <f>IF(A69="","",INDEX(KEADrop!D:D,MATCH(A69,KEADrop!C:C,0)))</f>
        <v/>
      </c>
      <c r="D69" s="65" t="str">
        <f>IF(A69="","",INDEX(KEADrop!E:E,MATCH(A69,KEADrop!C:C,0)))</f>
        <v/>
      </c>
      <c r="E69" s="217"/>
      <c r="AC69">
        <f>IF(C69=Scoring!$A$89,Scoring!$B$89,IF(C69=Scoring!$A$88,Scoring!$B$88,IF(C69=Scoring!$A$87,Scoring!$B$87,IF(C69=Scoring!$A$86,Scoring!$B$86,IF(C69=Scoring!$A$85,Scoring!$B$85,IF(C69=Scoring!$A$84,Scoring!$B$84,IF(C69="",0)))))))</f>
        <v>0</v>
      </c>
      <c r="AD69">
        <f>IF(D69=Scoring!$A$89,Scoring!$B$89,IF(D69=Scoring!$A$88,Scoring!$B$88,IF(D69=Scoring!$A$87,Scoring!$B$87,IF(D69=Scoring!$A$86,Scoring!$B$86,IF(D69=Scoring!$A$85,Scoring!$B$85,IF(D69=Scoring!$A$84,Scoring!$B$84,IF(D69="",0)))))))</f>
        <v>0</v>
      </c>
      <c r="AE69">
        <f>IF(E69=Scoring!$A$89,Scoring!$B$89,IF(E69=Scoring!$A$88,Scoring!$B$88,IF(E69=Scoring!$A$87,Scoring!$B$87,IF(E69=Scoring!$A$86,Scoring!$B$86,IF(E69=Scoring!$A$85,Scoring!$B$85,IF(E69=Scoring!$A$84,Scoring!$B$84,IF(E69="",0)))))))</f>
        <v>0</v>
      </c>
      <c r="AF69">
        <f>IF(C69=Scoring!$A$89,Scoring!$C$89,IF(C69=Scoring!$A$88,Scoring!$C$88,IF(C69=Scoring!$A$87,Scoring!$C$87,IF(C69=Scoring!$A$86,Scoring!$C$86,IF(C69=Scoring!$A$85,Scoring!$C$85,IF(C69=Scoring!$A$84,Scoring!$C$84,IF(C69="",0)))))))</f>
        <v>0</v>
      </c>
      <c r="AG69">
        <f>IF(D69=Scoring!$A$89,Scoring!$C$89,IF(D69=Scoring!$A$88,Scoring!$C$88,IF(D69=Scoring!$A$87,Scoring!$C$87,IF(D69=Scoring!$A$86,Scoring!$C$86,IF(D69=Scoring!$A$85,Scoring!$C$85,IF(D69=Scoring!$A$84,Scoring!$C$84,IF(D69="",0)))))))</f>
        <v>0</v>
      </c>
      <c r="AH69">
        <f>IF(E69=Scoring!$A$89,Scoring!$C$89,IF(E69=Scoring!$A$88,Scoring!$C$88,IF(E69=Scoring!$A$87,Scoring!$C$87,IF(E69=Scoring!$A$86,Scoring!$C$86,IF(E69=Scoring!$A$85,Scoring!$C$85,IF(E69=Scoring!$A$84,Scoring!$C$84,IF(E69="",0)))))))</f>
        <v>0</v>
      </c>
      <c r="AI69">
        <f t="shared" si="15"/>
        <v>0</v>
      </c>
      <c r="AJ69">
        <f t="shared" si="13"/>
        <v>0</v>
      </c>
      <c r="AK69">
        <f t="shared" si="14"/>
        <v>0</v>
      </c>
    </row>
    <row r="70" spans="1:38" x14ac:dyDescent="0.25">
      <c r="A70" s="280"/>
      <c r="B70" s="281"/>
      <c r="C70" s="65" t="str">
        <f>IF(A70="","",INDEX(KEADrop!D:D,MATCH(A70,KEADrop!C:C,0)))</f>
        <v/>
      </c>
      <c r="D70" s="65" t="str">
        <f>IF(A70="","",INDEX(KEADrop!E:E,MATCH(A70,KEADrop!C:C,0)))</f>
        <v/>
      </c>
      <c r="E70" s="217"/>
      <c r="AC70">
        <f>IF(C70=Scoring!$A$89,Scoring!$B$89,IF(C70=Scoring!$A$88,Scoring!$B$88,IF(C70=Scoring!$A$87,Scoring!$B$87,IF(C70=Scoring!$A$86,Scoring!$B$86,IF(C70=Scoring!$A$85,Scoring!$B$85,IF(C70=Scoring!$A$84,Scoring!$B$84,IF(C70="",0)))))))</f>
        <v>0</v>
      </c>
      <c r="AD70">
        <f>IF(D70=Scoring!$A$89,Scoring!$B$89,IF(D70=Scoring!$A$88,Scoring!$B$88,IF(D70=Scoring!$A$87,Scoring!$B$87,IF(D70=Scoring!$A$86,Scoring!$B$86,IF(D70=Scoring!$A$85,Scoring!$B$85,IF(D70=Scoring!$A$84,Scoring!$B$84,IF(D70="",0)))))))</f>
        <v>0</v>
      </c>
      <c r="AE70">
        <f>IF(E70=Scoring!$A$89,Scoring!$B$89,IF(E70=Scoring!$A$88,Scoring!$B$88,IF(E70=Scoring!$A$87,Scoring!$B$87,IF(E70=Scoring!$A$86,Scoring!$B$86,IF(E70=Scoring!$A$85,Scoring!$B$85,IF(E70=Scoring!$A$84,Scoring!$B$84,IF(E70="",0)))))))</f>
        <v>0</v>
      </c>
      <c r="AF70">
        <f>IF(C70=Scoring!$A$89,Scoring!$C$89,IF(C70=Scoring!$A$88,Scoring!$C$88,IF(C70=Scoring!$A$87,Scoring!$C$87,IF(C70=Scoring!$A$86,Scoring!$C$86,IF(C70=Scoring!$A$85,Scoring!$C$85,IF(C70=Scoring!$A$84,Scoring!$C$84,IF(C70="",0)))))))</f>
        <v>0</v>
      </c>
      <c r="AG70">
        <f>IF(D70=Scoring!$A$89,Scoring!$C$89,IF(D70=Scoring!$A$88,Scoring!$C$88,IF(D70=Scoring!$A$87,Scoring!$C$87,IF(D70=Scoring!$A$86,Scoring!$C$86,IF(D70=Scoring!$A$85,Scoring!$C$85,IF(D70=Scoring!$A$84,Scoring!$C$84,IF(D70="",0)))))))</f>
        <v>0</v>
      </c>
      <c r="AH70">
        <f>IF(E70=Scoring!$A$89,Scoring!$C$89,IF(E70=Scoring!$A$88,Scoring!$C$88,IF(E70=Scoring!$A$87,Scoring!$C$87,IF(E70=Scoring!$A$86,Scoring!$C$86,IF(E70=Scoring!$A$85,Scoring!$C$85,IF(E70=Scoring!$A$84,Scoring!$C$84,IF(E70="",0)))))))</f>
        <v>0</v>
      </c>
      <c r="AI70">
        <f t="shared" si="15"/>
        <v>0</v>
      </c>
      <c r="AJ70">
        <f t="shared" si="13"/>
        <v>0</v>
      </c>
      <c r="AK70">
        <f t="shared" si="14"/>
        <v>0</v>
      </c>
    </row>
    <row r="71" spans="1:38" x14ac:dyDescent="0.25">
      <c r="A71" s="280"/>
      <c r="B71" s="281"/>
      <c r="C71" s="65" t="str">
        <f>IF(A71="","",INDEX(KEADrop!D:D,MATCH(A71,KEADrop!C:C,0)))</f>
        <v/>
      </c>
      <c r="D71" s="65" t="str">
        <f>IF(A71="","",INDEX(KEADrop!E:E,MATCH(A71,KEADrop!C:C,0)))</f>
        <v/>
      </c>
      <c r="E71" s="217"/>
      <c r="AC71">
        <f>IF(C71=Scoring!$A$89,Scoring!$B$89,IF(C71=Scoring!$A$88,Scoring!$B$88,IF(C71=Scoring!$A$87,Scoring!$B$87,IF(C71=Scoring!$A$86,Scoring!$B$86,IF(C71=Scoring!$A$85,Scoring!$B$85,IF(C71=Scoring!$A$84,Scoring!$B$84,IF(C71="",0)))))))</f>
        <v>0</v>
      </c>
      <c r="AD71">
        <f>IF(D71=Scoring!$A$89,Scoring!$B$89,IF(D71=Scoring!$A$88,Scoring!$B$88,IF(D71=Scoring!$A$87,Scoring!$B$87,IF(D71=Scoring!$A$86,Scoring!$B$86,IF(D71=Scoring!$A$85,Scoring!$B$85,IF(D71=Scoring!$A$84,Scoring!$B$84,IF(D71="",0)))))))</f>
        <v>0</v>
      </c>
      <c r="AE71">
        <f>IF(E71=Scoring!$A$89,Scoring!$B$89,IF(E71=Scoring!$A$88,Scoring!$B$88,IF(E71=Scoring!$A$87,Scoring!$B$87,IF(E71=Scoring!$A$86,Scoring!$B$86,IF(E71=Scoring!$A$85,Scoring!$B$85,IF(E71=Scoring!$A$84,Scoring!$B$84,IF(E71="",0)))))))</f>
        <v>0</v>
      </c>
      <c r="AF71">
        <f>IF(C71=Scoring!$A$89,Scoring!$C$89,IF(C71=Scoring!$A$88,Scoring!$C$88,IF(C71=Scoring!$A$87,Scoring!$C$87,IF(C71=Scoring!$A$86,Scoring!$C$86,IF(C71=Scoring!$A$85,Scoring!$C$85,IF(C71=Scoring!$A$84,Scoring!$C$84,IF(C71="",0)))))))</f>
        <v>0</v>
      </c>
      <c r="AG71">
        <f>IF(D71=Scoring!$A$89,Scoring!$C$89,IF(D71=Scoring!$A$88,Scoring!$C$88,IF(D71=Scoring!$A$87,Scoring!$C$87,IF(D71=Scoring!$A$86,Scoring!$C$86,IF(D71=Scoring!$A$85,Scoring!$C$85,IF(D71=Scoring!$A$84,Scoring!$C$84,IF(D71="",0)))))))</f>
        <v>0</v>
      </c>
      <c r="AH71">
        <f>IF(E71=Scoring!$A$89,Scoring!$C$89,IF(E71=Scoring!$A$88,Scoring!$C$88,IF(E71=Scoring!$A$87,Scoring!$C$87,IF(E71=Scoring!$A$86,Scoring!$C$86,IF(E71=Scoring!$A$85,Scoring!$C$85,IF(E71=Scoring!$A$84,Scoring!$C$84,IF(E71="",0)))))))</f>
        <v>0</v>
      </c>
      <c r="AI71">
        <f t="shared" si="15"/>
        <v>0</v>
      </c>
      <c r="AJ71">
        <f t="shared" si="13"/>
        <v>0</v>
      </c>
      <c r="AK71">
        <f t="shared" si="14"/>
        <v>0</v>
      </c>
    </row>
    <row r="72" spans="1:38" x14ac:dyDescent="0.25">
      <c r="A72" s="280"/>
      <c r="B72" s="281"/>
      <c r="C72" s="65" t="str">
        <f>IF(A72="","",INDEX(KEADrop!D:D,MATCH(A72,KEADrop!C:C,0)))</f>
        <v/>
      </c>
      <c r="D72" s="65" t="str">
        <f>IF(A72="","",INDEX(KEADrop!E:E,MATCH(A72,KEADrop!C:C,0)))</f>
        <v/>
      </c>
      <c r="E72" s="217"/>
      <c r="AC72">
        <f>IF(C72=Scoring!$A$89,Scoring!$B$89,IF(C72=Scoring!$A$88,Scoring!$B$88,IF(C72=Scoring!$A$87,Scoring!$B$87,IF(C72=Scoring!$A$86,Scoring!$B$86,IF(C72=Scoring!$A$85,Scoring!$B$85,IF(C72=Scoring!$A$84,Scoring!$B$84,IF(C72="",0)))))))</f>
        <v>0</v>
      </c>
      <c r="AD72">
        <f>IF(D72=Scoring!$A$89,Scoring!$B$89,IF(D72=Scoring!$A$88,Scoring!$B$88,IF(D72=Scoring!$A$87,Scoring!$B$87,IF(D72=Scoring!$A$86,Scoring!$B$86,IF(D72=Scoring!$A$85,Scoring!$B$85,IF(D72=Scoring!$A$84,Scoring!$B$84,IF(D72="",0)))))))</f>
        <v>0</v>
      </c>
      <c r="AE72">
        <f>IF(E72=Scoring!$A$89,Scoring!$B$89,IF(E72=Scoring!$A$88,Scoring!$B$88,IF(E72=Scoring!$A$87,Scoring!$B$87,IF(E72=Scoring!$A$86,Scoring!$B$86,IF(E72=Scoring!$A$85,Scoring!$B$85,IF(E72=Scoring!$A$84,Scoring!$B$84,IF(E72="",0)))))))</f>
        <v>0</v>
      </c>
      <c r="AF72">
        <f>IF(C72=Scoring!$A$89,Scoring!$C$89,IF(C72=Scoring!$A$88,Scoring!$C$88,IF(C72=Scoring!$A$87,Scoring!$C$87,IF(C72=Scoring!$A$86,Scoring!$C$86,IF(C72=Scoring!$A$85,Scoring!$C$85,IF(C72=Scoring!$A$84,Scoring!$C$84,IF(C72="",0)))))))</f>
        <v>0</v>
      </c>
      <c r="AG72">
        <f>IF(D72=Scoring!$A$89,Scoring!$C$89,IF(D72=Scoring!$A$88,Scoring!$C$88,IF(D72=Scoring!$A$87,Scoring!$C$87,IF(D72=Scoring!$A$86,Scoring!$C$86,IF(D72=Scoring!$A$85,Scoring!$C$85,IF(D72=Scoring!$A$84,Scoring!$C$84,IF(D72="",0)))))))</f>
        <v>0</v>
      </c>
      <c r="AH72">
        <f>IF(E72=Scoring!$A$89,Scoring!$C$89,IF(E72=Scoring!$A$88,Scoring!$C$88,IF(E72=Scoring!$A$87,Scoring!$C$87,IF(E72=Scoring!$A$86,Scoring!$C$86,IF(E72=Scoring!$A$85,Scoring!$C$85,IF(E72=Scoring!$A$84,Scoring!$C$84,IF(E72="",0)))))))</f>
        <v>0</v>
      </c>
      <c r="AI72">
        <f t="shared" si="15"/>
        <v>0</v>
      </c>
      <c r="AJ72">
        <f t="shared" si="13"/>
        <v>0</v>
      </c>
      <c r="AK72">
        <f t="shared" si="14"/>
        <v>0</v>
      </c>
    </row>
    <row r="73" spans="1:38" x14ac:dyDescent="0.25">
      <c r="A73" s="280"/>
      <c r="B73" s="281"/>
      <c r="C73" s="65" t="str">
        <f>IF(A73="","",INDEX(KEADrop!D:D,MATCH(A73,KEADrop!C:C,0)))</f>
        <v/>
      </c>
      <c r="D73" s="65" t="str">
        <f>IF(A73="","",INDEX(KEADrop!E:E,MATCH(A73,KEADrop!C:C,0)))</f>
        <v/>
      </c>
      <c r="E73" s="217"/>
      <c r="AC73">
        <f>IF(C73=Scoring!$A$89,Scoring!$B$89,IF(C73=Scoring!$A$88,Scoring!$B$88,IF(C73=Scoring!$A$87,Scoring!$B$87,IF(C73=Scoring!$A$86,Scoring!$B$86,IF(C73=Scoring!$A$85,Scoring!$B$85,IF(C73=Scoring!$A$84,Scoring!$B$84,IF(C73="",0)))))))</f>
        <v>0</v>
      </c>
      <c r="AD73">
        <f>IF(D73=Scoring!$A$89,Scoring!$B$89,IF(D73=Scoring!$A$88,Scoring!$B$88,IF(D73=Scoring!$A$87,Scoring!$B$87,IF(D73=Scoring!$A$86,Scoring!$B$86,IF(D73=Scoring!$A$85,Scoring!$B$85,IF(D73=Scoring!$A$84,Scoring!$B$84,IF(D73="",0)))))))</f>
        <v>0</v>
      </c>
      <c r="AE73">
        <f>IF(E73=Scoring!$A$89,Scoring!$B$89,IF(E73=Scoring!$A$88,Scoring!$B$88,IF(E73=Scoring!$A$87,Scoring!$B$87,IF(E73=Scoring!$A$86,Scoring!$B$86,IF(E73=Scoring!$A$85,Scoring!$B$85,IF(E73=Scoring!$A$84,Scoring!$B$84,IF(E73="",0)))))))</f>
        <v>0</v>
      </c>
      <c r="AF73">
        <f>IF(C73=Scoring!$A$89,Scoring!$C$89,IF(C73=Scoring!$A$88,Scoring!$C$88,IF(C73=Scoring!$A$87,Scoring!$C$87,IF(C73=Scoring!$A$86,Scoring!$C$86,IF(C73=Scoring!$A$85,Scoring!$C$85,IF(C73=Scoring!$A$84,Scoring!$C$84,IF(C73="",0)))))))</f>
        <v>0</v>
      </c>
      <c r="AG73">
        <f>IF(D73=Scoring!$A$89,Scoring!$C$89,IF(D73=Scoring!$A$88,Scoring!$C$88,IF(D73=Scoring!$A$87,Scoring!$C$87,IF(D73=Scoring!$A$86,Scoring!$C$86,IF(D73=Scoring!$A$85,Scoring!$C$85,IF(D73=Scoring!$A$84,Scoring!$C$84,IF(D73="",0)))))))</f>
        <v>0</v>
      </c>
      <c r="AH73">
        <f>IF(E73=Scoring!$A$89,Scoring!$C$89,IF(E73=Scoring!$A$88,Scoring!$C$88,IF(E73=Scoring!$A$87,Scoring!$C$87,IF(E73=Scoring!$A$86,Scoring!$C$86,IF(E73=Scoring!$A$85,Scoring!$C$85,IF(E73=Scoring!$A$84,Scoring!$C$84,IF(E73="",0)))))))</f>
        <v>0</v>
      </c>
      <c r="AI73">
        <f t="shared" si="15"/>
        <v>0</v>
      </c>
      <c r="AJ73">
        <f t="shared" si="13"/>
        <v>0</v>
      </c>
      <c r="AK73">
        <f t="shared" si="14"/>
        <v>0</v>
      </c>
    </row>
    <row r="74" spans="1:38" ht="15.75" thickBot="1" x14ac:dyDescent="0.3">
      <c r="A74" s="278"/>
      <c r="B74" s="279"/>
      <c r="C74" s="65" t="str">
        <f>IF(A74="","",INDEX(KEADrop!D:D,MATCH(A74,KEADrop!C:C,0)))</f>
        <v/>
      </c>
      <c r="D74" s="65" t="str">
        <f>IF(A74="","",INDEX(KEADrop!E:E,MATCH(A74,KEADrop!C:C,0)))</f>
        <v/>
      </c>
      <c r="E74" s="221"/>
      <c r="AC74" s="167">
        <f>IF(C74=Scoring!$A$89,Scoring!$B$89,IF(C74=Scoring!$A$88,Scoring!$B$88,IF(C74=Scoring!$A$87,Scoring!$B$87,IF(C74=Scoring!$A$86,Scoring!$B$86,IF(C74=Scoring!$A$85,Scoring!$B$85,IF(C74=Scoring!$A$84,Scoring!$B$84,IF(C74="",0)))))))</f>
        <v>0</v>
      </c>
      <c r="AD74" s="167">
        <f>IF(D74=Scoring!$A$89,Scoring!$B$89,IF(D74=Scoring!$A$88,Scoring!$B$88,IF(D74=Scoring!$A$87,Scoring!$B$87,IF(D74=Scoring!$A$86,Scoring!$B$86,IF(D74=Scoring!$A$85,Scoring!$B$85,IF(D74=Scoring!$A$84,Scoring!$B$84,IF(D74="",0)))))))</f>
        <v>0</v>
      </c>
      <c r="AE74" s="167">
        <f>IF(E74=Scoring!$A$89,Scoring!$B$89,IF(E74=Scoring!$A$88,Scoring!$B$88,IF(E74=Scoring!$A$87,Scoring!$B$87,IF(E74=Scoring!$A$86,Scoring!$B$86,IF(E74=Scoring!$A$85,Scoring!$B$85,IF(E74=Scoring!$A$84,Scoring!$B$84,IF(E74="",0)))))))</f>
        <v>0</v>
      </c>
      <c r="AF74" s="167">
        <f>IF(C74=Scoring!$A$89,Scoring!$C$89,IF(C74=Scoring!$A$88,Scoring!$C$88,IF(C74=Scoring!$A$87,Scoring!$C$87,IF(C74=Scoring!$A$86,Scoring!$C$86,IF(C74=Scoring!$A$85,Scoring!$C$85,IF(C74=Scoring!$A$84,Scoring!$C$84,IF(C74="",0)))))))</f>
        <v>0</v>
      </c>
      <c r="AG74" s="167">
        <f>IF(D74=Scoring!$A$89,Scoring!$C$89,IF(D74=Scoring!$A$88,Scoring!$C$88,IF(D74=Scoring!$A$87,Scoring!$C$87,IF(D74=Scoring!$A$86,Scoring!$C$86,IF(D74=Scoring!$A$85,Scoring!$C$85,IF(D74=Scoring!$A$84,Scoring!$C$84,IF(D74="",0)))))))</f>
        <v>0</v>
      </c>
      <c r="AH74" s="167">
        <f>IF(E74=Scoring!$A$89,Scoring!$C$89,IF(E74=Scoring!$A$88,Scoring!$C$88,IF(E74=Scoring!$A$87,Scoring!$C$87,IF(E74=Scoring!$A$86,Scoring!$C$86,IF(E74=Scoring!$A$85,Scoring!$C$85,IF(E74=Scoring!$A$84,Scoring!$C$84,IF(E74="",0)))))))</f>
        <v>0</v>
      </c>
      <c r="AI74" s="167">
        <f t="shared" si="15"/>
        <v>0</v>
      </c>
      <c r="AJ74" s="167">
        <f t="shared" si="13"/>
        <v>0</v>
      </c>
      <c r="AK74" s="167">
        <f t="shared" si="14"/>
        <v>0</v>
      </c>
      <c r="AL74" s="167"/>
    </row>
    <row r="75" spans="1:38" ht="15.75" thickBot="1" x14ac:dyDescent="0.3">
      <c r="A75" s="206" t="s">
        <v>86</v>
      </c>
      <c r="B75" s="205"/>
      <c r="C75" s="205"/>
      <c r="D75" s="205"/>
      <c r="E75" s="207" t="str">
        <f>AL76</f>
        <v>-</v>
      </c>
      <c r="AI75" s="168">
        <f>SUM(AI67:AI74)</f>
        <v>0</v>
      </c>
      <c r="AJ75" s="168">
        <f>SUM(AJ67:AJ74)</f>
        <v>0</v>
      </c>
      <c r="AK75" s="168">
        <f>SUM(AK67:AK74)</f>
        <v>0</v>
      </c>
      <c r="AL75">
        <f>AK75-AJ75</f>
        <v>0</v>
      </c>
    </row>
    <row r="76" spans="1:38" x14ac:dyDescent="0.25">
      <c r="A76" s="49"/>
      <c r="B76" s="49"/>
      <c r="C76" s="49"/>
      <c r="D76" s="49"/>
      <c r="E76" s="49"/>
      <c r="AL76" s="134" t="str">
        <f>IF(AL75&gt;=Scoring!$C$108,"Very High",IF(AL75&gt;=Scoring!$C$109,"High",IF(AL75&gt;=Scoring!$C$110,"Medium",IF(AL75&gt;=Scoring!$C$111,"Low","-"))))</f>
        <v>-</v>
      </c>
    </row>
    <row r="77" spans="1:38" x14ac:dyDescent="0.25">
      <c r="A77" s="287" t="s">
        <v>91</v>
      </c>
      <c r="B77" s="288"/>
      <c r="C77" s="288"/>
      <c r="D77" s="289"/>
      <c r="E77" s="290"/>
    </row>
    <row r="78" spans="1:38" ht="42" customHeight="1" x14ac:dyDescent="0.25">
      <c r="A78" s="282" t="str">
        <f>IF(B7="","",B7)</f>
        <v/>
      </c>
      <c r="B78" s="283"/>
      <c r="C78" s="283"/>
      <c r="D78" s="283"/>
      <c r="E78" s="284"/>
    </row>
    <row r="79" spans="1:38" ht="72.75" x14ac:dyDescent="0.25">
      <c r="A79" s="285" t="s">
        <v>74</v>
      </c>
      <c r="B79" s="286"/>
      <c r="C79" s="122" t="s">
        <v>58</v>
      </c>
      <c r="D79" s="123" t="s">
        <v>59</v>
      </c>
      <c r="E79" s="123" t="s">
        <v>75</v>
      </c>
      <c r="AC79" s="166" t="s">
        <v>76</v>
      </c>
      <c r="AD79" s="166" t="s">
        <v>77</v>
      </c>
      <c r="AE79" s="166" t="s">
        <v>78</v>
      </c>
      <c r="AF79" s="166" t="s">
        <v>79</v>
      </c>
      <c r="AG79" s="166" t="s">
        <v>80</v>
      </c>
      <c r="AH79" s="166" t="s">
        <v>81</v>
      </c>
      <c r="AI79" s="166" t="s">
        <v>82</v>
      </c>
      <c r="AJ79" s="166" t="s">
        <v>83</v>
      </c>
      <c r="AK79" s="166" t="s">
        <v>84</v>
      </c>
      <c r="AL79" s="166" t="s">
        <v>85</v>
      </c>
    </row>
    <row r="80" spans="1:38" x14ac:dyDescent="0.25">
      <c r="A80" s="280"/>
      <c r="B80" s="281"/>
      <c r="C80" s="65" t="str">
        <f>IF(A80="","",INDEX(KEADrop!D:D,MATCH(A80,KEADrop!C:C,0)))</f>
        <v/>
      </c>
      <c r="D80" s="65" t="str">
        <f>IF(A80="","",INDEX(KEADrop!E:E,MATCH(A80,KEADrop!C:C,0)))</f>
        <v/>
      </c>
      <c r="E80" s="217"/>
      <c r="AC80">
        <f>IF(C80=Scoring!$A$89,Scoring!$B$89,IF(C80=Scoring!$A$88,Scoring!$B$88,IF(C80=Scoring!$A$87,Scoring!$B$87,IF(C80=Scoring!$A$86,Scoring!$B$86,IF(C80=Scoring!$A$85,Scoring!$B$85,IF(C80=Scoring!$A$84,Scoring!$B$84,IF(C80="",0)))))))</f>
        <v>0</v>
      </c>
      <c r="AD80">
        <f>IF(D80=Scoring!$A$89,Scoring!$B$89,IF(D80=Scoring!$A$88,Scoring!$B$88,IF(D80=Scoring!$A$87,Scoring!$B$87,IF(D80=Scoring!$A$86,Scoring!$B$86,IF(D80=Scoring!$A$85,Scoring!$B$85,IF(D80=Scoring!$A$84,Scoring!$B$84,IF(D80="",0)))))))</f>
        <v>0</v>
      </c>
      <c r="AE80">
        <f>IF(E80=Scoring!$A$89,Scoring!$B$89,IF(E80=Scoring!$A$88,Scoring!$B$88,IF(E80=Scoring!$A$87,Scoring!$B$87,IF(E80=Scoring!$A$86,Scoring!$B$86,IF(E80=Scoring!$A$85,Scoring!$B$85,IF(E80=Scoring!$A$84,Scoring!$B$84,IF(E80="",0)))))))</f>
        <v>0</v>
      </c>
      <c r="AF80">
        <f>IF(C80=Scoring!$A$89,Scoring!$C$89,IF(C80=Scoring!$A$88,Scoring!$C$88,IF(C80=Scoring!$A$87,Scoring!$C$87,IF(C80=Scoring!$A$86,Scoring!$C$86,IF(C80=Scoring!$A$85,Scoring!$C$85,IF(C80=Scoring!$A$84,Scoring!$C$84,IF(C80="",0)))))))</f>
        <v>0</v>
      </c>
      <c r="AG80">
        <f>IF(D80=Scoring!$A$89,Scoring!$C$89,IF(D80=Scoring!$A$88,Scoring!$C$88,IF(D80=Scoring!$A$87,Scoring!$C$87,IF(D80=Scoring!$A$86,Scoring!$C$86,IF(D80=Scoring!$A$85,Scoring!$C$85,IF(D80=Scoring!$A$84,Scoring!$C$84,IF(D80="",0)))))))</f>
        <v>0</v>
      </c>
      <c r="AH80">
        <f>IF(E80=Scoring!$A$89,Scoring!$C$89,IF(E80=Scoring!$A$88,Scoring!$C$88,IF(E80=Scoring!$A$87,Scoring!$C$87,IF(E80=Scoring!$A$86,Scoring!$C$86,IF(E80=Scoring!$A$85,Scoring!$C$85,IF(E80=Scoring!$A$84,Scoring!$C$84,IF(E80="",0)))))))</f>
        <v>0</v>
      </c>
      <c r="AI80">
        <f>AC80*AF80</f>
        <v>0</v>
      </c>
      <c r="AJ80">
        <f t="shared" ref="AJ80:AJ87" si="16">AD80*AG80</f>
        <v>0</v>
      </c>
      <c r="AK80">
        <f t="shared" ref="AK80:AK87" si="17">AE80*AH80</f>
        <v>0</v>
      </c>
    </row>
    <row r="81" spans="1:38" x14ac:dyDescent="0.25">
      <c r="A81" s="280"/>
      <c r="B81" s="281"/>
      <c r="C81" s="65" t="str">
        <f>IF(A81="","",INDEX(KEADrop!D:D,MATCH(A81,KEADrop!C:C,0)))</f>
        <v/>
      </c>
      <c r="D81" s="65" t="str">
        <f>IF(A81="","",INDEX(KEADrop!E:E,MATCH(A81,KEADrop!C:C,0)))</f>
        <v/>
      </c>
      <c r="E81" s="217"/>
      <c r="AC81">
        <f>IF(C81=Scoring!$A$89,Scoring!$B$89,IF(C81=Scoring!$A$88,Scoring!$B$88,IF(C81=Scoring!$A$87,Scoring!$B$87,IF(C81=Scoring!$A$86,Scoring!$B$86,IF(C81=Scoring!$A$85,Scoring!$B$85,IF(C81=Scoring!$A$84,Scoring!$B$84,IF(C81="",0)))))))</f>
        <v>0</v>
      </c>
      <c r="AD81">
        <f>IF(D81=Scoring!$A$89,Scoring!$B$89,IF(D81=Scoring!$A$88,Scoring!$B$88,IF(D81=Scoring!$A$87,Scoring!$B$87,IF(D81=Scoring!$A$86,Scoring!$B$86,IF(D81=Scoring!$A$85,Scoring!$B$85,IF(D81=Scoring!$A$84,Scoring!$B$84,IF(D81="",0)))))))</f>
        <v>0</v>
      </c>
      <c r="AE81">
        <f>IF(E81=Scoring!$A$89,Scoring!$B$89,IF(E81=Scoring!$A$88,Scoring!$B$88,IF(E81=Scoring!$A$87,Scoring!$B$87,IF(E81=Scoring!$A$86,Scoring!$B$86,IF(E81=Scoring!$A$85,Scoring!$B$85,IF(E81=Scoring!$A$84,Scoring!$B$84,IF(E81="",0)))))))</f>
        <v>0</v>
      </c>
      <c r="AF81">
        <f>IF(C81=Scoring!$A$89,Scoring!$C$89,IF(C81=Scoring!$A$88,Scoring!$C$88,IF(C81=Scoring!$A$87,Scoring!$C$87,IF(C81=Scoring!$A$86,Scoring!$C$86,IF(C81=Scoring!$A$85,Scoring!$C$85,IF(C81=Scoring!$A$84,Scoring!$C$84,IF(C81="",0)))))))</f>
        <v>0</v>
      </c>
      <c r="AG81">
        <f>IF(D81=Scoring!$A$89,Scoring!$C$89,IF(D81=Scoring!$A$88,Scoring!$C$88,IF(D81=Scoring!$A$87,Scoring!$C$87,IF(D81=Scoring!$A$86,Scoring!$C$86,IF(D81=Scoring!$A$85,Scoring!$C$85,IF(D81=Scoring!$A$84,Scoring!$C$84,IF(D81="",0)))))))</f>
        <v>0</v>
      </c>
      <c r="AH81">
        <f>IF(E81=Scoring!$A$89,Scoring!$C$89,IF(E81=Scoring!$A$88,Scoring!$C$88,IF(E81=Scoring!$A$87,Scoring!$C$87,IF(E81=Scoring!$A$86,Scoring!$C$86,IF(E81=Scoring!$A$85,Scoring!$C$85,IF(E81=Scoring!$A$84,Scoring!$C$84,IF(E81="",0)))))))</f>
        <v>0</v>
      </c>
      <c r="AI81">
        <f t="shared" ref="AI81:AI87" si="18">AC81*AF81</f>
        <v>0</v>
      </c>
      <c r="AJ81">
        <f t="shared" si="16"/>
        <v>0</v>
      </c>
      <c r="AK81">
        <f t="shared" si="17"/>
        <v>0</v>
      </c>
    </row>
    <row r="82" spans="1:38" x14ac:dyDescent="0.25">
      <c r="A82" s="280"/>
      <c r="B82" s="281"/>
      <c r="C82" s="65" t="str">
        <f>IF(A82="","",INDEX(KEADrop!D:D,MATCH(A82,KEADrop!C:C,0)))</f>
        <v/>
      </c>
      <c r="D82" s="65" t="str">
        <f>IF(A82="","",INDEX(KEADrop!E:E,MATCH(A82,KEADrop!C:C,0)))</f>
        <v/>
      </c>
      <c r="E82" s="217"/>
      <c r="AC82">
        <f>IF(C82=Scoring!$A$89,Scoring!$B$89,IF(C82=Scoring!$A$88,Scoring!$B$88,IF(C82=Scoring!$A$87,Scoring!$B$87,IF(C82=Scoring!$A$86,Scoring!$B$86,IF(C82=Scoring!$A$85,Scoring!$B$85,IF(C82=Scoring!$A$84,Scoring!$B$84,IF(C82="",0)))))))</f>
        <v>0</v>
      </c>
      <c r="AD82">
        <f>IF(D82=Scoring!$A$89,Scoring!$B$89,IF(D82=Scoring!$A$88,Scoring!$B$88,IF(D82=Scoring!$A$87,Scoring!$B$87,IF(D82=Scoring!$A$86,Scoring!$B$86,IF(D82=Scoring!$A$85,Scoring!$B$85,IF(D82=Scoring!$A$84,Scoring!$B$84,IF(D82="",0)))))))</f>
        <v>0</v>
      </c>
      <c r="AE82">
        <f>IF(E82=Scoring!$A$89,Scoring!$B$89,IF(E82=Scoring!$A$88,Scoring!$B$88,IF(E82=Scoring!$A$87,Scoring!$B$87,IF(E82=Scoring!$A$86,Scoring!$B$86,IF(E82=Scoring!$A$85,Scoring!$B$85,IF(E82=Scoring!$A$84,Scoring!$B$84,IF(E82="",0)))))))</f>
        <v>0</v>
      </c>
      <c r="AF82">
        <f>IF(C82=Scoring!$A$89,Scoring!$C$89,IF(C82=Scoring!$A$88,Scoring!$C$88,IF(C82=Scoring!$A$87,Scoring!$C$87,IF(C82=Scoring!$A$86,Scoring!$C$86,IF(C82=Scoring!$A$85,Scoring!$C$85,IF(C82=Scoring!$A$84,Scoring!$C$84,IF(C82="",0)))))))</f>
        <v>0</v>
      </c>
      <c r="AG82">
        <f>IF(D82=Scoring!$A$89,Scoring!$C$89,IF(D82=Scoring!$A$88,Scoring!$C$88,IF(D82=Scoring!$A$87,Scoring!$C$87,IF(D82=Scoring!$A$86,Scoring!$C$86,IF(D82=Scoring!$A$85,Scoring!$C$85,IF(D82=Scoring!$A$84,Scoring!$C$84,IF(D82="",0)))))))</f>
        <v>0</v>
      </c>
      <c r="AH82">
        <f>IF(E82=Scoring!$A$89,Scoring!$C$89,IF(E82=Scoring!$A$88,Scoring!$C$88,IF(E82=Scoring!$A$87,Scoring!$C$87,IF(E82=Scoring!$A$86,Scoring!$C$86,IF(E82=Scoring!$A$85,Scoring!$C$85,IF(E82=Scoring!$A$84,Scoring!$C$84,IF(E82="",0)))))))</f>
        <v>0</v>
      </c>
      <c r="AI82">
        <f t="shared" si="18"/>
        <v>0</v>
      </c>
      <c r="AJ82">
        <f t="shared" si="16"/>
        <v>0</v>
      </c>
      <c r="AK82">
        <f t="shared" si="17"/>
        <v>0</v>
      </c>
    </row>
    <row r="83" spans="1:38" x14ac:dyDescent="0.25">
      <c r="A83" s="280"/>
      <c r="B83" s="281"/>
      <c r="C83" s="65" t="str">
        <f>IF(A83="","",INDEX(KEADrop!D:D,MATCH(A83,KEADrop!C:C,0)))</f>
        <v/>
      </c>
      <c r="D83" s="65" t="str">
        <f>IF(A83="","",INDEX(KEADrop!E:E,MATCH(A83,KEADrop!C:C,0)))</f>
        <v/>
      </c>
      <c r="E83" s="217"/>
      <c r="AC83">
        <f>IF(C83=Scoring!$A$89,Scoring!$B$89,IF(C83=Scoring!$A$88,Scoring!$B$88,IF(C83=Scoring!$A$87,Scoring!$B$87,IF(C83=Scoring!$A$86,Scoring!$B$86,IF(C83=Scoring!$A$85,Scoring!$B$85,IF(C83=Scoring!$A$84,Scoring!$B$84,IF(C83="",0)))))))</f>
        <v>0</v>
      </c>
      <c r="AD83">
        <f>IF(D83=Scoring!$A$89,Scoring!$B$89,IF(D83=Scoring!$A$88,Scoring!$B$88,IF(D83=Scoring!$A$87,Scoring!$B$87,IF(D83=Scoring!$A$86,Scoring!$B$86,IF(D83=Scoring!$A$85,Scoring!$B$85,IF(D83=Scoring!$A$84,Scoring!$B$84,IF(D83="",0)))))))</f>
        <v>0</v>
      </c>
      <c r="AE83">
        <f>IF(E83=Scoring!$A$89,Scoring!$B$89,IF(E83=Scoring!$A$88,Scoring!$B$88,IF(E83=Scoring!$A$87,Scoring!$B$87,IF(E83=Scoring!$A$86,Scoring!$B$86,IF(E83=Scoring!$A$85,Scoring!$B$85,IF(E83=Scoring!$A$84,Scoring!$B$84,IF(E83="",0)))))))</f>
        <v>0</v>
      </c>
      <c r="AF83">
        <f>IF(C83=Scoring!$A$89,Scoring!$C$89,IF(C83=Scoring!$A$88,Scoring!$C$88,IF(C83=Scoring!$A$87,Scoring!$C$87,IF(C83=Scoring!$A$86,Scoring!$C$86,IF(C83=Scoring!$A$85,Scoring!$C$85,IF(C83=Scoring!$A$84,Scoring!$C$84,IF(C83="",0)))))))</f>
        <v>0</v>
      </c>
      <c r="AG83">
        <f>IF(D83=Scoring!$A$89,Scoring!$C$89,IF(D83=Scoring!$A$88,Scoring!$C$88,IF(D83=Scoring!$A$87,Scoring!$C$87,IF(D83=Scoring!$A$86,Scoring!$C$86,IF(D83=Scoring!$A$85,Scoring!$C$85,IF(D83=Scoring!$A$84,Scoring!$C$84,IF(D83="",0)))))))</f>
        <v>0</v>
      </c>
      <c r="AH83">
        <f>IF(E83=Scoring!$A$89,Scoring!$C$89,IF(E83=Scoring!$A$88,Scoring!$C$88,IF(E83=Scoring!$A$87,Scoring!$C$87,IF(E83=Scoring!$A$86,Scoring!$C$86,IF(E83=Scoring!$A$85,Scoring!$C$85,IF(E83=Scoring!$A$84,Scoring!$C$84,IF(E83="",0)))))))</f>
        <v>0</v>
      </c>
      <c r="AI83">
        <f t="shared" si="18"/>
        <v>0</v>
      </c>
      <c r="AJ83">
        <f t="shared" si="16"/>
        <v>0</v>
      </c>
      <c r="AK83">
        <f t="shared" si="17"/>
        <v>0</v>
      </c>
    </row>
    <row r="84" spans="1:38" x14ac:dyDescent="0.25">
      <c r="A84" s="280"/>
      <c r="B84" s="281"/>
      <c r="C84" s="65" t="str">
        <f>IF(A84="","",INDEX(KEADrop!D:D,MATCH(A84,KEADrop!C:C,0)))</f>
        <v/>
      </c>
      <c r="D84" s="65" t="str">
        <f>IF(A84="","",INDEX(KEADrop!E:E,MATCH(A84,KEADrop!C:C,0)))</f>
        <v/>
      </c>
      <c r="E84" s="217"/>
      <c r="AC84">
        <f>IF(C84=Scoring!$A$89,Scoring!$B$89,IF(C84=Scoring!$A$88,Scoring!$B$88,IF(C84=Scoring!$A$87,Scoring!$B$87,IF(C84=Scoring!$A$86,Scoring!$B$86,IF(C84=Scoring!$A$85,Scoring!$B$85,IF(C84=Scoring!$A$84,Scoring!$B$84,IF(C84="",0)))))))</f>
        <v>0</v>
      </c>
      <c r="AD84">
        <f>IF(D84=Scoring!$A$89,Scoring!$B$89,IF(D84=Scoring!$A$88,Scoring!$B$88,IF(D84=Scoring!$A$87,Scoring!$B$87,IF(D84=Scoring!$A$86,Scoring!$B$86,IF(D84=Scoring!$A$85,Scoring!$B$85,IF(D84=Scoring!$A$84,Scoring!$B$84,IF(D84="",0)))))))</f>
        <v>0</v>
      </c>
      <c r="AE84">
        <f>IF(E84=Scoring!$A$89,Scoring!$B$89,IF(E84=Scoring!$A$88,Scoring!$B$88,IF(E84=Scoring!$A$87,Scoring!$B$87,IF(E84=Scoring!$A$86,Scoring!$B$86,IF(E84=Scoring!$A$85,Scoring!$B$85,IF(E84=Scoring!$A$84,Scoring!$B$84,IF(E84="",0)))))))</f>
        <v>0</v>
      </c>
      <c r="AF84">
        <f>IF(C84=Scoring!$A$89,Scoring!$C$89,IF(C84=Scoring!$A$88,Scoring!$C$88,IF(C84=Scoring!$A$87,Scoring!$C$87,IF(C84=Scoring!$A$86,Scoring!$C$86,IF(C84=Scoring!$A$85,Scoring!$C$85,IF(C84=Scoring!$A$84,Scoring!$C$84,IF(C84="",0)))))))</f>
        <v>0</v>
      </c>
      <c r="AG84">
        <f>IF(D84=Scoring!$A$89,Scoring!$C$89,IF(D84=Scoring!$A$88,Scoring!$C$88,IF(D84=Scoring!$A$87,Scoring!$C$87,IF(D84=Scoring!$A$86,Scoring!$C$86,IF(D84=Scoring!$A$85,Scoring!$C$85,IF(D84=Scoring!$A$84,Scoring!$C$84,IF(D84="",0)))))))</f>
        <v>0</v>
      </c>
      <c r="AH84">
        <f>IF(E84=Scoring!$A$89,Scoring!$C$89,IF(E84=Scoring!$A$88,Scoring!$C$88,IF(E84=Scoring!$A$87,Scoring!$C$87,IF(E84=Scoring!$A$86,Scoring!$C$86,IF(E84=Scoring!$A$85,Scoring!$C$85,IF(E84=Scoring!$A$84,Scoring!$C$84,IF(E84="",0)))))))</f>
        <v>0</v>
      </c>
      <c r="AI84">
        <f t="shared" si="18"/>
        <v>0</v>
      </c>
      <c r="AJ84">
        <f t="shared" si="16"/>
        <v>0</v>
      </c>
      <c r="AK84">
        <f t="shared" si="17"/>
        <v>0</v>
      </c>
    </row>
    <row r="85" spans="1:38" x14ac:dyDescent="0.25">
      <c r="A85" s="280"/>
      <c r="B85" s="281"/>
      <c r="C85" s="65" t="str">
        <f>IF(A85="","",INDEX(KEADrop!D:D,MATCH(A85,KEADrop!C:C,0)))</f>
        <v/>
      </c>
      <c r="D85" s="65" t="str">
        <f>IF(A85="","",INDEX(KEADrop!E:E,MATCH(A85,KEADrop!C:C,0)))</f>
        <v/>
      </c>
      <c r="E85" s="217"/>
      <c r="AC85">
        <f>IF(C85=Scoring!$A$89,Scoring!$B$89,IF(C85=Scoring!$A$88,Scoring!$B$88,IF(C85=Scoring!$A$87,Scoring!$B$87,IF(C85=Scoring!$A$86,Scoring!$B$86,IF(C85=Scoring!$A$85,Scoring!$B$85,IF(C85=Scoring!$A$84,Scoring!$B$84,IF(C85="",0)))))))</f>
        <v>0</v>
      </c>
      <c r="AD85">
        <f>IF(D85=Scoring!$A$89,Scoring!$B$89,IF(D85=Scoring!$A$88,Scoring!$B$88,IF(D85=Scoring!$A$87,Scoring!$B$87,IF(D85=Scoring!$A$86,Scoring!$B$86,IF(D85=Scoring!$A$85,Scoring!$B$85,IF(D85=Scoring!$A$84,Scoring!$B$84,IF(D85="",0)))))))</f>
        <v>0</v>
      </c>
      <c r="AE85">
        <f>IF(E85=Scoring!$A$89,Scoring!$B$89,IF(E85=Scoring!$A$88,Scoring!$B$88,IF(E85=Scoring!$A$87,Scoring!$B$87,IF(E85=Scoring!$A$86,Scoring!$B$86,IF(E85=Scoring!$A$85,Scoring!$B$85,IF(E85=Scoring!$A$84,Scoring!$B$84,IF(E85="",0)))))))</f>
        <v>0</v>
      </c>
      <c r="AF85">
        <f>IF(C85=Scoring!$A$89,Scoring!$C$89,IF(C85=Scoring!$A$88,Scoring!$C$88,IF(C85=Scoring!$A$87,Scoring!$C$87,IF(C85=Scoring!$A$86,Scoring!$C$86,IF(C85=Scoring!$A$85,Scoring!$C$85,IF(C85=Scoring!$A$84,Scoring!$C$84,IF(C85="",0)))))))</f>
        <v>0</v>
      </c>
      <c r="AG85">
        <f>IF(D85=Scoring!$A$89,Scoring!$C$89,IF(D85=Scoring!$A$88,Scoring!$C$88,IF(D85=Scoring!$A$87,Scoring!$C$87,IF(D85=Scoring!$A$86,Scoring!$C$86,IF(D85=Scoring!$A$85,Scoring!$C$85,IF(D85=Scoring!$A$84,Scoring!$C$84,IF(D85="",0)))))))</f>
        <v>0</v>
      </c>
      <c r="AH85">
        <f>IF(E85=Scoring!$A$89,Scoring!$C$89,IF(E85=Scoring!$A$88,Scoring!$C$88,IF(E85=Scoring!$A$87,Scoring!$C$87,IF(E85=Scoring!$A$86,Scoring!$C$86,IF(E85=Scoring!$A$85,Scoring!$C$85,IF(E85=Scoring!$A$84,Scoring!$C$84,IF(E85="",0)))))))</f>
        <v>0</v>
      </c>
      <c r="AI85">
        <f t="shared" si="18"/>
        <v>0</v>
      </c>
      <c r="AJ85">
        <f t="shared" si="16"/>
        <v>0</v>
      </c>
      <c r="AK85">
        <f t="shared" si="17"/>
        <v>0</v>
      </c>
    </row>
    <row r="86" spans="1:38" x14ac:dyDescent="0.25">
      <c r="A86" s="280"/>
      <c r="B86" s="281"/>
      <c r="C86" s="65" t="str">
        <f>IF(A86="","",INDEX(KEADrop!D:D,MATCH(A86,KEADrop!C:C,0)))</f>
        <v/>
      </c>
      <c r="D86" s="65" t="str">
        <f>IF(A86="","",INDEX(KEADrop!E:E,MATCH(A86,KEADrop!C:C,0)))</f>
        <v/>
      </c>
      <c r="E86" s="217"/>
      <c r="AC86">
        <f>IF(C86=Scoring!$A$89,Scoring!$B$89,IF(C86=Scoring!$A$88,Scoring!$B$88,IF(C86=Scoring!$A$87,Scoring!$B$87,IF(C86=Scoring!$A$86,Scoring!$B$86,IF(C86=Scoring!$A$85,Scoring!$B$85,IF(C86=Scoring!$A$84,Scoring!$B$84,IF(C86="",0)))))))</f>
        <v>0</v>
      </c>
      <c r="AD86">
        <f>IF(D86=Scoring!$A$89,Scoring!$B$89,IF(D86=Scoring!$A$88,Scoring!$B$88,IF(D86=Scoring!$A$87,Scoring!$B$87,IF(D86=Scoring!$A$86,Scoring!$B$86,IF(D86=Scoring!$A$85,Scoring!$B$85,IF(D86=Scoring!$A$84,Scoring!$B$84,IF(D86="",0)))))))</f>
        <v>0</v>
      </c>
      <c r="AE86">
        <f>IF(E86=Scoring!$A$89,Scoring!$B$89,IF(E86=Scoring!$A$88,Scoring!$B$88,IF(E86=Scoring!$A$87,Scoring!$B$87,IF(E86=Scoring!$A$86,Scoring!$B$86,IF(E86=Scoring!$A$85,Scoring!$B$85,IF(E86=Scoring!$A$84,Scoring!$B$84,IF(E86="",0)))))))</f>
        <v>0</v>
      </c>
      <c r="AF86">
        <f>IF(C86=Scoring!$A$89,Scoring!$C$89,IF(C86=Scoring!$A$88,Scoring!$C$88,IF(C86=Scoring!$A$87,Scoring!$C$87,IF(C86=Scoring!$A$86,Scoring!$C$86,IF(C86=Scoring!$A$85,Scoring!$C$85,IF(C86=Scoring!$A$84,Scoring!$C$84,IF(C86="",0)))))))</f>
        <v>0</v>
      </c>
      <c r="AG86">
        <f>IF(D86=Scoring!$A$89,Scoring!$C$89,IF(D86=Scoring!$A$88,Scoring!$C$88,IF(D86=Scoring!$A$87,Scoring!$C$87,IF(D86=Scoring!$A$86,Scoring!$C$86,IF(D86=Scoring!$A$85,Scoring!$C$85,IF(D86=Scoring!$A$84,Scoring!$C$84,IF(D86="",0)))))))</f>
        <v>0</v>
      </c>
      <c r="AH86">
        <f>IF(E86=Scoring!$A$89,Scoring!$C$89,IF(E86=Scoring!$A$88,Scoring!$C$88,IF(E86=Scoring!$A$87,Scoring!$C$87,IF(E86=Scoring!$A$86,Scoring!$C$86,IF(E86=Scoring!$A$85,Scoring!$C$85,IF(E86=Scoring!$A$84,Scoring!$C$84,IF(E86="",0)))))))</f>
        <v>0</v>
      </c>
      <c r="AI86">
        <f t="shared" si="18"/>
        <v>0</v>
      </c>
      <c r="AJ86">
        <f t="shared" si="16"/>
        <v>0</v>
      </c>
      <c r="AK86">
        <f t="shared" si="17"/>
        <v>0</v>
      </c>
    </row>
    <row r="87" spans="1:38" ht="15.75" thickBot="1" x14ac:dyDescent="0.3">
      <c r="A87" s="278"/>
      <c r="B87" s="279"/>
      <c r="C87" s="65" t="str">
        <f>IF(A87="","",INDEX(KEADrop!D:D,MATCH(A87,KEADrop!C:C,0)))</f>
        <v/>
      </c>
      <c r="D87" s="65" t="str">
        <f>IF(A87="","",INDEX(KEADrop!E:E,MATCH(A87,KEADrop!C:C,0)))</f>
        <v/>
      </c>
      <c r="E87" s="221"/>
      <c r="AC87" s="167">
        <f>IF(C87=Scoring!$A$89,Scoring!$B$89,IF(C87=Scoring!$A$88,Scoring!$B$88,IF(C87=Scoring!$A$87,Scoring!$B$87,IF(C87=Scoring!$A$86,Scoring!$B$86,IF(C87=Scoring!$A$85,Scoring!$B$85,IF(C87=Scoring!$A$84,Scoring!$B$84,IF(C87="",0)))))))</f>
        <v>0</v>
      </c>
      <c r="AD87" s="167">
        <f>IF(D87=Scoring!$A$89,Scoring!$B$89,IF(D87=Scoring!$A$88,Scoring!$B$88,IF(D87=Scoring!$A$87,Scoring!$B$87,IF(D87=Scoring!$A$86,Scoring!$B$86,IF(D87=Scoring!$A$85,Scoring!$B$85,IF(D87=Scoring!$A$84,Scoring!$B$84,IF(D87="",0)))))))</f>
        <v>0</v>
      </c>
      <c r="AE87" s="167">
        <f>IF(E87=Scoring!$A$89,Scoring!$B$89,IF(E87=Scoring!$A$88,Scoring!$B$88,IF(E87=Scoring!$A$87,Scoring!$B$87,IF(E87=Scoring!$A$86,Scoring!$B$86,IF(E87=Scoring!$A$85,Scoring!$B$85,IF(E87=Scoring!$A$84,Scoring!$B$84,IF(E87="",0)))))))</f>
        <v>0</v>
      </c>
      <c r="AF87" s="167">
        <f>IF(C87=Scoring!$A$89,Scoring!$C$89,IF(C87=Scoring!$A$88,Scoring!$C$88,IF(C87=Scoring!$A$87,Scoring!$C$87,IF(C87=Scoring!$A$86,Scoring!$C$86,IF(C87=Scoring!$A$85,Scoring!$C$85,IF(C87=Scoring!$A$84,Scoring!$C$84,IF(C87="",0)))))))</f>
        <v>0</v>
      </c>
      <c r="AG87" s="167">
        <f>IF(D87=Scoring!$A$89,Scoring!$C$89,IF(D87=Scoring!$A$88,Scoring!$C$88,IF(D87=Scoring!$A$87,Scoring!$C$87,IF(D87=Scoring!$A$86,Scoring!$C$86,IF(D87=Scoring!$A$85,Scoring!$C$85,IF(D87=Scoring!$A$84,Scoring!$C$84,IF(D87="",0)))))))</f>
        <v>0</v>
      </c>
      <c r="AH87" s="167">
        <f>IF(E87=Scoring!$A$89,Scoring!$C$89,IF(E87=Scoring!$A$88,Scoring!$C$88,IF(E87=Scoring!$A$87,Scoring!$C$87,IF(E87=Scoring!$A$86,Scoring!$C$86,IF(E87=Scoring!$A$85,Scoring!$C$85,IF(E87=Scoring!$A$84,Scoring!$C$84,IF(E87="",0)))))))</f>
        <v>0</v>
      </c>
      <c r="AI87" s="167">
        <f t="shared" si="18"/>
        <v>0</v>
      </c>
      <c r="AJ87" s="167">
        <f t="shared" si="16"/>
        <v>0</v>
      </c>
      <c r="AK87" s="167">
        <f t="shared" si="17"/>
        <v>0</v>
      </c>
      <c r="AL87" s="167"/>
    </row>
    <row r="88" spans="1:38" ht="15.75" thickBot="1" x14ac:dyDescent="0.3">
      <c r="A88" s="206" t="s">
        <v>86</v>
      </c>
      <c r="B88" s="205"/>
      <c r="C88" s="205"/>
      <c r="D88" s="205"/>
      <c r="E88" s="207" t="str">
        <f>AL89</f>
        <v>-</v>
      </c>
      <c r="AI88" s="168">
        <f>SUM(AI80:AI87)</f>
        <v>0</v>
      </c>
      <c r="AJ88" s="168">
        <f>SUM(AJ80:AJ87)</f>
        <v>0</v>
      </c>
      <c r="AK88" s="168">
        <f>SUM(AK80:AK87)</f>
        <v>0</v>
      </c>
      <c r="AL88">
        <f>AK88-AJ88</f>
        <v>0</v>
      </c>
    </row>
    <row r="89" spans="1:38" x14ac:dyDescent="0.25">
      <c r="A89" s="49"/>
      <c r="B89" s="49"/>
      <c r="C89" s="49"/>
      <c r="D89" s="49"/>
      <c r="E89" s="49"/>
      <c r="AL89" s="134" t="str">
        <f>IF(AL88&gt;=Scoring!$C$108,"Very High",IF(AL88&gt;=Scoring!$C$109,"High",IF(AL88&gt;=Scoring!$C$110,"Medium",IF(AL88&gt;=Scoring!$C$111,"Low","-"))))</f>
        <v>-</v>
      </c>
    </row>
    <row r="90" spans="1:38" x14ac:dyDescent="0.25">
      <c r="A90" s="287" t="s">
        <v>92</v>
      </c>
      <c r="B90" s="288"/>
      <c r="C90" s="288"/>
      <c r="D90" s="289"/>
      <c r="E90" s="290"/>
    </row>
    <row r="91" spans="1:38" ht="30" customHeight="1" x14ac:dyDescent="0.25">
      <c r="A91" s="282" t="str">
        <f>IF(B8="","",B8)</f>
        <v/>
      </c>
      <c r="B91" s="283"/>
      <c r="C91" s="283"/>
      <c r="D91" s="283"/>
      <c r="E91" s="284"/>
    </row>
    <row r="92" spans="1:38" ht="72.75" x14ac:dyDescent="0.25">
      <c r="A92" s="285" t="s">
        <v>74</v>
      </c>
      <c r="B92" s="286"/>
      <c r="C92" s="122" t="s">
        <v>58</v>
      </c>
      <c r="D92" s="123" t="s">
        <v>59</v>
      </c>
      <c r="E92" s="123" t="s">
        <v>75</v>
      </c>
      <c r="AC92" s="166" t="s">
        <v>76</v>
      </c>
      <c r="AD92" s="166" t="s">
        <v>77</v>
      </c>
      <c r="AE92" s="166" t="s">
        <v>78</v>
      </c>
      <c r="AF92" s="166" t="s">
        <v>79</v>
      </c>
      <c r="AG92" s="166" t="s">
        <v>80</v>
      </c>
      <c r="AH92" s="166" t="s">
        <v>81</v>
      </c>
      <c r="AI92" s="166" t="s">
        <v>82</v>
      </c>
      <c r="AJ92" s="166" t="s">
        <v>83</v>
      </c>
      <c r="AK92" s="166" t="s">
        <v>84</v>
      </c>
      <c r="AL92" s="166" t="s">
        <v>85</v>
      </c>
    </row>
    <row r="93" spans="1:38" x14ac:dyDescent="0.25">
      <c r="A93" s="280"/>
      <c r="B93" s="281"/>
      <c r="C93" s="65" t="str">
        <f>IF(A93="","",INDEX(KEADrop!D:D,MATCH(A93,KEADrop!C:C,0)))</f>
        <v/>
      </c>
      <c r="D93" s="65" t="str">
        <f>IF(A93="","",INDEX(KEADrop!E:E,MATCH(A93,KEADrop!C:C,0)))</f>
        <v/>
      </c>
      <c r="E93" s="217"/>
      <c r="AC93">
        <f>IF(C93=Scoring!$A$89,Scoring!$B$89,IF(C93=Scoring!$A$88,Scoring!$B$88,IF(C93=Scoring!$A$87,Scoring!$B$87,IF(C93=Scoring!$A$86,Scoring!$B$86,IF(C93=Scoring!$A$85,Scoring!$B$85,IF(C93=Scoring!$A$84,Scoring!$B$84,IF(C93="",0)))))))</f>
        <v>0</v>
      </c>
      <c r="AD93">
        <f>IF(D93=Scoring!$A$89,Scoring!$B$89,IF(D93=Scoring!$A$88,Scoring!$B$88,IF(D93=Scoring!$A$87,Scoring!$B$87,IF(D93=Scoring!$A$86,Scoring!$B$86,IF(D93=Scoring!$A$85,Scoring!$B$85,IF(D93=Scoring!$A$84,Scoring!$B$84,IF(D93="",0)))))))</f>
        <v>0</v>
      </c>
      <c r="AE93">
        <f>IF(E93=Scoring!$A$89,Scoring!$B$89,IF(E93=Scoring!$A$88,Scoring!$B$88,IF(E93=Scoring!$A$87,Scoring!$B$87,IF(E93=Scoring!$A$86,Scoring!$B$86,IF(E93=Scoring!$A$85,Scoring!$B$85,IF(E93=Scoring!$A$84,Scoring!$B$84,IF(E93="",0)))))))</f>
        <v>0</v>
      </c>
      <c r="AF93">
        <f>IF(C93=Scoring!$A$89,Scoring!$C$89,IF(C93=Scoring!$A$88,Scoring!$C$88,IF(C93=Scoring!$A$87,Scoring!$C$87,IF(C93=Scoring!$A$86,Scoring!$C$86,IF(C93=Scoring!$A$85,Scoring!$C$85,IF(C93=Scoring!$A$84,Scoring!$C$84,IF(C93="",0)))))))</f>
        <v>0</v>
      </c>
      <c r="AG93">
        <f>IF(D93=Scoring!$A$89,Scoring!$C$89,IF(D93=Scoring!$A$88,Scoring!$C$88,IF(D93=Scoring!$A$87,Scoring!$C$87,IF(D93=Scoring!$A$86,Scoring!$C$86,IF(D93=Scoring!$A$85,Scoring!$C$85,IF(D93=Scoring!$A$84,Scoring!$C$84,IF(D93="",0)))))))</f>
        <v>0</v>
      </c>
      <c r="AH93">
        <f>IF(E93=Scoring!$A$89,Scoring!$C$89,IF(E93=Scoring!$A$88,Scoring!$C$88,IF(E93=Scoring!$A$87,Scoring!$C$87,IF(E93=Scoring!$A$86,Scoring!$C$86,IF(E93=Scoring!$A$85,Scoring!$C$85,IF(E93=Scoring!$A$84,Scoring!$C$84,IF(E93="",0)))))))</f>
        <v>0</v>
      </c>
      <c r="AI93">
        <f>AC93*AF93</f>
        <v>0</v>
      </c>
      <c r="AJ93">
        <f t="shared" ref="AJ93:AJ100" si="19">AD93*AG93</f>
        <v>0</v>
      </c>
      <c r="AK93">
        <f t="shared" ref="AK93:AK100" si="20">AE93*AH93</f>
        <v>0</v>
      </c>
    </row>
    <row r="94" spans="1:38" x14ac:dyDescent="0.25">
      <c r="A94" s="280"/>
      <c r="B94" s="281"/>
      <c r="C94" s="65" t="str">
        <f>IF(A94="","",INDEX(KEADrop!D:D,MATCH(A94,KEADrop!C:C,0)))</f>
        <v/>
      </c>
      <c r="D94" s="65" t="str">
        <f>IF(A94="","",INDEX(KEADrop!E:E,MATCH(A94,KEADrop!C:C,0)))</f>
        <v/>
      </c>
      <c r="E94" s="217"/>
      <c r="AC94">
        <f>IF(C94=Scoring!$A$89,Scoring!$B$89,IF(C94=Scoring!$A$88,Scoring!$B$88,IF(C94=Scoring!$A$87,Scoring!$B$87,IF(C94=Scoring!$A$86,Scoring!$B$86,IF(C94=Scoring!$A$85,Scoring!$B$85,IF(C94=Scoring!$A$84,Scoring!$B$84,IF(C94="",0)))))))</f>
        <v>0</v>
      </c>
      <c r="AD94">
        <f>IF(D94=Scoring!$A$89,Scoring!$B$89,IF(D94=Scoring!$A$88,Scoring!$B$88,IF(D94=Scoring!$A$87,Scoring!$B$87,IF(D94=Scoring!$A$86,Scoring!$B$86,IF(D94=Scoring!$A$85,Scoring!$B$85,IF(D94=Scoring!$A$84,Scoring!$B$84,IF(D94="",0)))))))</f>
        <v>0</v>
      </c>
      <c r="AE94">
        <f>IF(E94=Scoring!$A$89,Scoring!$B$89,IF(E94=Scoring!$A$88,Scoring!$B$88,IF(E94=Scoring!$A$87,Scoring!$B$87,IF(E94=Scoring!$A$86,Scoring!$B$86,IF(E94=Scoring!$A$85,Scoring!$B$85,IF(E94=Scoring!$A$84,Scoring!$B$84,IF(E94="",0)))))))</f>
        <v>0</v>
      </c>
      <c r="AF94">
        <f>IF(C94=Scoring!$A$89,Scoring!$C$89,IF(C94=Scoring!$A$88,Scoring!$C$88,IF(C94=Scoring!$A$87,Scoring!$C$87,IF(C94=Scoring!$A$86,Scoring!$C$86,IF(C94=Scoring!$A$85,Scoring!$C$85,IF(C94=Scoring!$A$84,Scoring!$C$84,IF(C94="",0)))))))</f>
        <v>0</v>
      </c>
      <c r="AG94">
        <f>IF(D94=Scoring!$A$89,Scoring!$C$89,IF(D94=Scoring!$A$88,Scoring!$C$88,IF(D94=Scoring!$A$87,Scoring!$C$87,IF(D94=Scoring!$A$86,Scoring!$C$86,IF(D94=Scoring!$A$85,Scoring!$C$85,IF(D94=Scoring!$A$84,Scoring!$C$84,IF(D94="",0)))))))</f>
        <v>0</v>
      </c>
      <c r="AH94">
        <f>IF(E94=Scoring!$A$89,Scoring!$C$89,IF(E94=Scoring!$A$88,Scoring!$C$88,IF(E94=Scoring!$A$87,Scoring!$C$87,IF(E94=Scoring!$A$86,Scoring!$C$86,IF(E94=Scoring!$A$85,Scoring!$C$85,IF(E94=Scoring!$A$84,Scoring!$C$84,IF(E94="",0)))))))</f>
        <v>0</v>
      </c>
      <c r="AI94">
        <f t="shared" ref="AI94:AI100" si="21">AC94*AF94</f>
        <v>0</v>
      </c>
      <c r="AJ94">
        <f t="shared" si="19"/>
        <v>0</v>
      </c>
      <c r="AK94">
        <f t="shared" si="20"/>
        <v>0</v>
      </c>
    </row>
    <row r="95" spans="1:38" x14ac:dyDescent="0.25">
      <c r="A95" s="280"/>
      <c r="B95" s="281"/>
      <c r="C95" s="65" t="str">
        <f>IF(A95="","",INDEX(KEADrop!D:D,MATCH(A95,KEADrop!C:C,0)))</f>
        <v/>
      </c>
      <c r="D95" s="65" t="str">
        <f>IF(A95="","",INDEX(KEADrop!E:E,MATCH(A95,KEADrop!C:C,0)))</f>
        <v/>
      </c>
      <c r="E95" s="217"/>
      <c r="AC95">
        <f>IF(C95=Scoring!$A$89,Scoring!$B$89,IF(C95=Scoring!$A$88,Scoring!$B$88,IF(C95=Scoring!$A$87,Scoring!$B$87,IF(C95=Scoring!$A$86,Scoring!$B$86,IF(C95=Scoring!$A$85,Scoring!$B$85,IF(C95=Scoring!$A$84,Scoring!$B$84,IF(C95="",0)))))))</f>
        <v>0</v>
      </c>
      <c r="AD95">
        <f>IF(D95=Scoring!$A$89,Scoring!$B$89,IF(D95=Scoring!$A$88,Scoring!$B$88,IF(D95=Scoring!$A$87,Scoring!$B$87,IF(D95=Scoring!$A$86,Scoring!$B$86,IF(D95=Scoring!$A$85,Scoring!$B$85,IF(D95=Scoring!$A$84,Scoring!$B$84,IF(D95="",0)))))))</f>
        <v>0</v>
      </c>
      <c r="AE95">
        <f>IF(E95=Scoring!$A$89,Scoring!$B$89,IF(E95=Scoring!$A$88,Scoring!$B$88,IF(E95=Scoring!$A$87,Scoring!$B$87,IF(E95=Scoring!$A$86,Scoring!$B$86,IF(E95=Scoring!$A$85,Scoring!$B$85,IF(E95=Scoring!$A$84,Scoring!$B$84,IF(E95="",0)))))))</f>
        <v>0</v>
      </c>
      <c r="AF95">
        <f>IF(C95=Scoring!$A$89,Scoring!$C$89,IF(C95=Scoring!$A$88,Scoring!$C$88,IF(C95=Scoring!$A$87,Scoring!$C$87,IF(C95=Scoring!$A$86,Scoring!$C$86,IF(C95=Scoring!$A$85,Scoring!$C$85,IF(C95=Scoring!$A$84,Scoring!$C$84,IF(C95="",0)))))))</f>
        <v>0</v>
      </c>
      <c r="AG95">
        <f>IF(D95=Scoring!$A$89,Scoring!$C$89,IF(D95=Scoring!$A$88,Scoring!$C$88,IF(D95=Scoring!$A$87,Scoring!$C$87,IF(D95=Scoring!$A$86,Scoring!$C$86,IF(D95=Scoring!$A$85,Scoring!$C$85,IF(D95=Scoring!$A$84,Scoring!$C$84,IF(D95="",0)))))))</f>
        <v>0</v>
      </c>
      <c r="AH95">
        <f>IF(E95=Scoring!$A$89,Scoring!$C$89,IF(E95=Scoring!$A$88,Scoring!$C$88,IF(E95=Scoring!$A$87,Scoring!$C$87,IF(E95=Scoring!$A$86,Scoring!$C$86,IF(E95=Scoring!$A$85,Scoring!$C$85,IF(E95=Scoring!$A$84,Scoring!$C$84,IF(E95="",0)))))))</f>
        <v>0</v>
      </c>
      <c r="AI95">
        <f t="shared" si="21"/>
        <v>0</v>
      </c>
      <c r="AJ95">
        <f t="shared" si="19"/>
        <v>0</v>
      </c>
      <c r="AK95">
        <f t="shared" si="20"/>
        <v>0</v>
      </c>
    </row>
    <row r="96" spans="1:38" x14ac:dyDescent="0.25">
      <c r="A96" s="280"/>
      <c r="B96" s="281"/>
      <c r="C96" s="65" t="str">
        <f>IF(A96="","",INDEX(KEADrop!D:D,MATCH(A96,KEADrop!C:C,0)))</f>
        <v/>
      </c>
      <c r="D96" s="65" t="str">
        <f>IF(A96="","",INDEX(KEADrop!E:E,MATCH(A96,KEADrop!C:C,0)))</f>
        <v/>
      </c>
      <c r="E96" s="217"/>
      <c r="AC96">
        <f>IF(C96=Scoring!$A$89,Scoring!$B$89,IF(C96=Scoring!$A$88,Scoring!$B$88,IF(C96=Scoring!$A$87,Scoring!$B$87,IF(C96=Scoring!$A$86,Scoring!$B$86,IF(C96=Scoring!$A$85,Scoring!$B$85,IF(C96=Scoring!$A$84,Scoring!$B$84,IF(C96="",0)))))))</f>
        <v>0</v>
      </c>
      <c r="AD96">
        <f>IF(D96=Scoring!$A$89,Scoring!$B$89,IF(D96=Scoring!$A$88,Scoring!$B$88,IF(D96=Scoring!$A$87,Scoring!$B$87,IF(D96=Scoring!$A$86,Scoring!$B$86,IF(D96=Scoring!$A$85,Scoring!$B$85,IF(D96=Scoring!$A$84,Scoring!$B$84,IF(D96="",0)))))))</f>
        <v>0</v>
      </c>
      <c r="AE96">
        <f>IF(E96=Scoring!$A$89,Scoring!$B$89,IF(E96=Scoring!$A$88,Scoring!$B$88,IF(E96=Scoring!$A$87,Scoring!$B$87,IF(E96=Scoring!$A$86,Scoring!$B$86,IF(E96=Scoring!$A$85,Scoring!$B$85,IF(E96=Scoring!$A$84,Scoring!$B$84,IF(E96="",0)))))))</f>
        <v>0</v>
      </c>
      <c r="AF96">
        <f>IF(C96=Scoring!$A$89,Scoring!$C$89,IF(C96=Scoring!$A$88,Scoring!$C$88,IF(C96=Scoring!$A$87,Scoring!$C$87,IF(C96=Scoring!$A$86,Scoring!$C$86,IF(C96=Scoring!$A$85,Scoring!$C$85,IF(C96=Scoring!$A$84,Scoring!$C$84,IF(C96="",0)))))))</f>
        <v>0</v>
      </c>
      <c r="AG96">
        <f>IF(D96=Scoring!$A$89,Scoring!$C$89,IF(D96=Scoring!$A$88,Scoring!$C$88,IF(D96=Scoring!$A$87,Scoring!$C$87,IF(D96=Scoring!$A$86,Scoring!$C$86,IF(D96=Scoring!$A$85,Scoring!$C$85,IF(D96=Scoring!$A$84,Scoring!$C$84,IF(D96="",0)))))))</f>
        <v>0</v>
      </c>
      <c r="AH96">
        <f>IF(E96=Scoring!$A$89,Scoring!$C$89,IF(E96=Scoring!$A$88,Scoring!$C$88,IF(E96=Scoring!$A$87,Scoring!$C$87,IF(E96=Scoring!$A$86,Scoring!$C$86,IF(E96=Scoring!$A$85,Scoring!$C$85,IF(E96=Scoring!$A$84,Scoring!$C$84,IF(E96="",0)))))))</f>
        <v>0</v>
      </c>
      <c r="AI96">
        <f t="shared" si="21"/>
        <v>0</v>
      </c>
      <c r="AJ96">
        <f t="shared" si="19"/>
        <v>0</v>
      </c>
      <c r="AK96">
        <f t="shared" si="20"/>
        <v>0</v>
      </c>
    </row>
    <row r="97" spans="1:38" x14ac:dyDescent="0.25">
      <c r="A97" s="280"/>
      <c r="B97" s="281"/>
      <c r="C97" s="65" t="str">
        <f>IF(A97="","",INDEX(KEADrop!D:D,MATCH(A97,KEADrop!C:C,0)))</f>
        <v/>
      </c>
      <c r="D97" s="65" t="str">
        <f>IF(A97="","",INDEX(KEADrop!E:E,MATCH(A97,KEADrop!C:C,0)))</f>
        <v/>
      </c>
      <c r="E97" s="217"/>
      <c r="AC97">
        <f>IF(C97=Scoring!$A$89,Scoring!$B$89,IF(C97=Scoring!$A$88,Scoring!$B$88,IF(C97=Scoring!$A$87,Scoring!$B$87,IF(C97=Scoring!$A$86,Scoring!$B$86,IF(C97=Scoring!$A$85,Scoring!$B$85,IF(C97=Scoring!$A$84,Scoring!$B$84,IF(C97="",0)))))))</f>
        <v>0</v>
      </c>
      <c r="AD97">
        <f>IF(D97=Scoring!$A$89,Scoring!$B$89,IF(D97=Scoring!$A$88,Scoring!$B$88,IF(D97=Scoring!$A$87,Scoring!$B$87,IF(D97=Scoring!$A$86,Scoring!$B$86,IF(D97=Scoring!$A$85,Scoring!$B$85,IF(D97=Scoring!$A$84,Scoring!$B$84,IF(D97="",0)))))))</f>
        <v>0</v>
      </c>
      <c r="AE97">
        <f>IF(E97=Scoring!$A$89,Scoring!$B$89,IF(E97=Scoring!$A$88,Scoring!$B$88,IF(E97=Scoring!$A$87,Scoring!$B$87,IF(E97=Scoring!$A$86,Scoring!$B$86,IF(E97=Scoring!$A$85,Scoring!$B$85,IF(E97=Scoring!$A$84,Scoring!$B$84,IF(E97="",0)))))))</f>
        <v>0</v>
      </c>
      <c r="AF97">
        <f>IF(C97=Scoring!$A$89,Scoring!$C$89,IF(C97=Scoring!$A$88,Scoring!$C$88,IF(C97=Scoring!$A$87,Scoring!$C$87,IF(C97=Scoring!$A$86,Scoring!$C$86,IF(C97=Scoring!$A$85,Scoring!$C$85,IF(C97=Scoring!$A$84,Scoring!$C$84,IF(C97="",0)))))))</f>
        <v>0</v>
      </c>
      <c r="AG97">
        <f>IF(D97=Scoring!$A$89,Scoring!$C$89,IF(D97=Scoring!$A$88,Scoring!$C$88,IF(D97=Scoring!$A$87,Scoring!$C$87,IF(D97=Scoring!$A$86,Scoring!$C$86,IF(D97=Scoring!$A$85,Scoring!$C$85,IF(D97=Scoring!$A$84,Scoring!$C$84,IF(D97="",0)))))))</f>
        <v>0</v>
      </c>
      <c r="AH97">
        <f>IF(E97=Scoring!$A$89,Scoring!$C$89,IF(E97=Scoring!$A$88,Scoring!$C$88,IF(E97=Scoring!$A$87,Scoring!$C$87,IF(E97=Scoring!$A$86,Scoring!$C$86,IF(E97=Scoring!$A$85,Scoring!$C$85,IF(E97=Scoring!$A$84,Scoring!$C$84,IF(E97="",0)))))))</f>
        <v>0</v>
      </c>
      <c r="AI97">
        <f t="shared" si="21"/>
        <v>0</v>
      </c>
      <c r="AJ97">
        <f t="shared" si="19"/>
        <v>0</v>
      </c>
      <c r="AK97">
        <f t="shared" si="20"/>
        <v>0</v>
      </c>
    </row>
    <row r="98" spans="1:38" x14ac:dyDescent="0.25">
      <c r="A98" s="280"/>
      <c r="B98" s="281"/>
      <c r="C98" s="65" t="str">
        <f>IF(A98="","",INDEX(KEADrop!D:D,MATCH(A98,KEADrop!C:C,0)))</f>
        <v/>
      </c>
      <c r="D98" s="65" t="str">
        <f>IF(A98="","",INDEX(KEADrop!E:E,MATCH(A98,KEADrop!C:C,0)))</f>
        <v/>
      </c>
      <c r="E98" s="217"/>
      <c r="AC98">
        <f>IF(C98=Scoring!$A$89,Scoring!$B$89,IF(C98=Scoring!$A$88,Scoring!$B$88,IF(C98=Scoring!$A$87,Scoring!$B$87,IF(C98=Scoring!$A$86,Scoring!$B$86,IF(C98=Scoring!$A$85,Scoring!$B$85,IF(C98=Scoring!$A$84,Scoring!$B$84,IF(C98="",0)))))))</f>
        <v>0</v>
      </c>
      <c r="AD98">
        <f>IF(D98=Scoring!$A$89,Scoring!$B$89,IF(D98=Scoring!$A$88,Scoring!$B$88,IF(D98=Scoring!$A$87,Scoring!$B$87,IF(D98=Scoring!$A$86,Scoring!$B$86,IF(D98=Scoring!$A$85,Scoring!$B$85,IF(D98=Scoring!$A$84,Scoring!$B$84,IF(D98="",0)))))))</f>
        <v>0</v>
      </c>
      <c r="AE98">
        <f>IF(E98=Scoring!$A$89,Scoring!$B$89,IF(E98=Scoring!$A$88,Scoring!$B$88,IF(E98=Scoring!$A$87,Scoring!$B$87,IF(E98=Scoring!$A$86,Scoring!$B$86,IF(E98=Scoring!$A$85,Scoring!$B$85,IF(E98=Scoring!$A$84,Scoring!$B$84,IF(E98="",0)))))))</f>
        <v>0</v>
      </c>
      <c r="AF98">
        <f>IF(C98=Scoring!$A$89,Scoring!$C$89,IF(C98=Scoring!$A$88,Scoring!$C$88,IF(C98=Scoring!$A$87,Scoring!$C$87,IF(C98=Scoring!$A$86,Scoring!$C$86,IF(C98=Scoring!$A$85,Scoring!$C$85,IF(C98=Scoring!$A$84,Scoring!$C$84,IF(C98="",0)))))))</f>
        <v>0</v>
      </c>
      <c r="AG98">
        <f>IF(D98=Scoring!$A$89,Scoring!$C$89,IF(D98=Scoring!$A$88,Scoring!$C$88,IF(D98=Scoring!$A$87,Scoring!$C$87,IF(D98=Scoring!$A$86,Scoring!$C$86,IF(D98=Scoring!$A$85,Scoring!$C$85,IF(D98=Scoring!$A$84,Scoring!$C$84,IF(D98="",0)))))))</f>
        <v>0</v>
      </c>
      <c r="AH98">
        <f>IF(E98=Scoring!$A$89,Scoring!$C$89,IF(E98=Scoring!$A$88,Scoring!$C$88,IF(E98=Scoring!$A$87,Scoring!$C$87,IF(E98=Scoring!$A$86,Scoring!$C$86,IF(E98=Scoring!$A$85,Scoring!$C$85,IF(E98=Scoring!$A$84,Scoring!$C$84,IF(E98="",0)))))))</f>
        <v>0</v>
      </c>
      <c r="AI98">
        <f t="shared" si="21"/>
        <v>0</v>
      </c>
      <c r="AJ98">
        <f t="shared" si="19"/>
        <v>0</v>
      </c>
      <c r="AK98">
        <f t="shared" si="20"/>
        <v>0</v>
      </c>
    </row>
    <row r="99" spans="1:38" x14ac:dyDescent="0.25">
      <c r="A99" s="280"/>
      <c r="B99" s="281"/>
      <c r="C99" s="65" t="str">
        <f>IF(A99="","",INDEX(KEADrop!D:D,MATCH(A99,KEADrop!C:C,0)))</f>
        <v/>
      </c>
      <c r="D99" s="65" t="str">
        <f>IF(A99="","",INDEX(KEADrop!E:E,MATCH(A99,KEADrop!C:C,0)))</f>
        <v/>
      </c>
      <c r="E99" s="217"/>
      <c r="AC99">
        <f>IF(C99=Scoring!$A$89,Scoring!$B$89,IF(C99=Scoring!$A$88,Scoring!$B$88,IF(C99=Scoring!$A$87,Scoring!$B$87,IF(C99=Scoring!$A$86,Scoring!$B$86,IF(C99=Scoring!$A$85,Scoring!$B$85,IF(C99=Scoring!$A$84,Scoring!$B$84,IF(C99="",0)))))))</f>
        <v>0</v>
      </c>
      <c r="AD99">
        <f>IF(D99=Scoring!$A$89,Scoring!$B$89,IF(D99=Scoring!$A$88,Scoring!$B$88,IF(D99=Scoring!$A$87,Scoring!$B$87,IF(D99=Scoring!$A$86,Scoring!$B$86,IF(D99=Scoring!$A$85,Scoring!$B$85,IF(D99=Scoring!$A$84,Scoring!$B$84,IF(D99="",0)))))))</f>
        <v>0</v>
      </c>
      <c r="AE99">
        <f>IF(E99=Scoring!$A$89,Scoring!$B$89,IF(E99=Scoring!$A$88,Scoring!$B$88,IF(E99=Scoring!$A$87,Scoring!$B$87,IF(E99=Scoring!$A$86,Scoring!$B$86,IF(E99=Scoring!$A$85,Scoring!$B$85,IF(E99=Scoring!$A$84,Scoring!$B$84,IF(E99="",0)))))))</f>
        <v>0</v>
      </c>
      <c r="AF99">
        <f>IF(C99=Scoring!$A$89,Scoring!$C$89,IF(C99=Scoring!$A$88,Scoring!$C$88,IF(C99=Scoring!$A$87,Scoring!$C$87,IF(C99=Scoring!$A$86,Scoring!$C$86,IF(C99=Scoring!$A$85,Scoring!$C$85,IF(C99=Scoring!$A$84,Scoring!$C$84,IF(C99="",0)))))))</f>
        <v>0</v>
      </c>
      <c r="AG99">
        <f>IF(D99=Scoring!$A$89,Scoring!$C$89,IF(D99=Scoring!$A$88,Scoring!$C$88,IF(D99=Scoring!$A$87,Scoring!$C$87,IF(D99=Scoring!$A$86,Scoring!$C$86,IF(D99=Scoring!$A$85,Scoring!$C$85,IF(D99=Scoring!$A$84,Scoring!$C$84,IF(D99="",0)))))))</f>
        <v>0</v>
      </c>
      <c r="AH99">
        <f>IF(E99=Scoring!$A$89,Scoring!$C$89,IF(E99=Scoring!$A$88,Scoring!$C$88,IF(E99=Scoring!$A$87,Scoring!$C$87,IF(E99=Scoring!$A$86,Scoring!$C$86,IF(E99=Scoring!$A$85,Scoring!$C$85,IF(E99=Scoring!$A$84,Scoring!$C$84,IF(E99="",0)))))))</f>
        <v>0</v>
      </c>
      <c r="AI99">
        <f t="shared" si="21"/>
        <v>0</v>
      </c>
      <c r="AJ99">
        <f t="shared" si="19"/>
        <v>0</v>
      </c>
      <c r="AK99">
        <f t="shared" si="20"/>
        <v>0</v>
      </c>
    </row>
    <row r="100" spans="1:38" ht="15.75" thickBot="1" x14ac:dyDescent="0.3">
      <c r="A100" s="278"/>
      <c r="B100" s="279"/>
      <c r="C100" s="65" t="str">
        <f>IF(A100="","",INDEX(KEADrop!D:D,MATCH(A100,KEADrop!C:C,0)))</f>
        <v/>
      </c>
      <c r="D100" s="65" t="str">
        <f>IF(A100="","",INDEX(KEADrop!E:E,MATCH(A100,KEADrop!C:C,0)))</f>
        <v/>
      </c>
      <c r="E100" s="221"/>
      <c r="AC100" s="167">
        <f>IF(C100=Scoring!$A$89,Scoring!$B$89,IF(C100=Scoring!$A$88,Scoring!$B$88,IF(C100=Scoring!$A$87,Scoring!$B$87,IF(C100=Scoring!$A$86,Scoring!$B$86,IF(C100=Scoring!$A$85,Scoring!$B$85,IF(C100=Scoring!$A$84,Scoring!$B$84,IF(C100="",0)))))))</f>
        <v>0</v>
      </c>
      <c r="AD100" s="167">
        <f>IF(D100=Scoring!$A$89,Scoring!$B$89,IF(D100=Scoring!$A$88,Scoring!$B$88,IF(D100=Scoring!$A$87,Scoring!$B$87,IF(D100=Scoring!$A$86,Scoring!$B$86,IF(D100=Scoring!$A$85,Scoring!$B$85,IF(D100=Scoring!$A$84,Scoring!$B$84,IF(D100="",0)))))))</f>
        <v>0</v>
      </c>
      <c r="AE100" s="167">
        <f>IF(E100=Scoring!$A$89,Scoring!$B$89,IF(E100=Scoring!$A$88,Scoring!$B$88,IF(E100=Scoring!$A$87,Scoring!$B$87,IF(E100=Scoring!$A$86,Scoring!$B$86,IF(E100=Scoring!$A$85,Scoring!$B$85,IF(E100=Scoring!$A$84,Scoring!$B$84,IF(E100="",0)))))))</f>
        <v>0</v>
      </c>
      <c r="AF100" s="167">
        <f>IF(C100=Scoring!$A$89,Scoring!$C$89,IF(C100=Scoring!$A$88,Scoring!$C$88,IF(C100=Scoring!$A$87,Scoring!$C$87,IF(C100=Scoring!$A$86,Scoring!$C$86,IF(C100=Scoring!$A$85,Scoring!$C$85,IF(C100=Scoring!$A$84,Scoring!$C$84,IF(C100="",0)))))))</f>
        <v>0</v>
      </c>
      <c r="AG100" s="167">
        <f>IF(D100=Scoring!$A$89,Scoring!$C$89,IF(D100=Scoring!$A$88,Scoring!$C$88,IF(D100=Scoring!$A$87,Scoring!$C$87,IF(D100=Scoring!$A$86,Scoring!$C$86,IF(D100=Scoring!$A$85,Scoring!$C$85,IF(D100=Scoring!$A$84,Scoring!$C$84,IF(D100="",0)))))))</f>
        <v>0</v>
      </c>
      <c r="AH100" s="167">
        <f>IF(E100=Scoring!$A$89,Scoring!$C$89,IF(E100=Scoring!$A$88,Scoring!$C$88,IF(E100=Scoring!$A$87,Scoring!$C$87,IF(E100=Scoring!$A$86,Scoring!$C$86,IF(E100=Scoring!$A$85,Scoring!$C$85,IF(E100=Scoring!$A$84,Scoring!$C$84,IF(E100="",0)))))))</f>
        <v>0</v>
      </c>
      <c r="AI100" s="167">
        <f t="shared" si="21"/>
        <v>0</v>
      </c>
      <c r="AJ100" s="167">
        <f t="shared" si="19"/>
        <v>0</v>
      </c>
      <c r="AK100" s="167">
        <f t="shared" si="20"/>
        <v>0</v>
      </c>
      <c r="AL100" s="167"/>
    </row>
    <row r="101" spans="1:38" ht="15.75" thickBot="1" x14ac:dyDescent="0.3">
      <c r="A101" s="206" t="s">
        <v>86</v>
      </c>
      <c r="B101" s="205"/>
      <c r="C101" s="205"/>
      <c r="D101" s="205"/>
      <c r="E101" s="207" t="str">
        <f>AL102</f>
        <v>-</v>
      </c>
      <c r="AI101" s="168">
        <f>SUM(AI93:AI100)</f>
        <v>0</v>
      </c>
      <c r="AJ101" s="168">
        <f>SUM(AJ93:AJ100)</f>
        <v>0</v>
      </c>
      <c r="AK101" s="168">
        <f>SUM(AK93:AK100)</f>
        <v>0</v>
      </c>
      <c r="AL101">
        <f>AK101-AJ101</f>
        <v>0</v>
      </c>
    </row>
    <row r="102" spans="1:38" x14ac:dyDescent="0.25">
      <c r="A102" s="49"/>
      <c r="B102" s="49"/>
      <c r="C102" s="49"/>
      <c r="D102" s="49"/>
      <c r="E102" s="49"/>
      <c r="AL102" s="134" t="str">
        <f>IF(AL101&gt;=Scoring!$C$108,"Very High",IF(AL101&gt;=Scoring!$C$109,"High",IF(AL101&gt;=Scoring!$C$110,"Medium",IF(AL101&gt;=Scoring!$C$111,"Low","-"))))</f>
        <v>-</v>
      </c>
    </row>
    <row r="103" spans="1:38" x14ac:dyDescent="0.25">
      <c r="A103" s="287" t="s">
        <v>93</v>
      </c>
      <c r="B103" s="288"/>
      <c r="C103" s="288"/>
      <c r="D103" s="289"/>
      <c r="E103" s="290"/>
    </row>
    <row r="104" spans="1:38" ht="30" customHeight="1" x14ac:dyDescent="0.25">
      <c r="A104" s="282" t="str">
        <f>IF(B9="","",B9)</f>
        <v/>
      </c>
      <c r="B104" s="283"/>
      <c r="C104" s="283"/>
      <c r="D104" s="283"/>
      <c r="E104" s="284"/>
    </row>
    <row r="105" spans="1:38" ht="72.75" x14ac:dyDescent="0.25">
      <c r="A105" s="285" t="s">
        <v>74</v>
      </c>
      <c r="B105" s="286"/>
      <c r="C105" s="122" t="s">
        <v>58</v>
      </c>
      <c r="D105" s="123" t="s">
        <v>59</v>
      </c>
      <c r="E105" s="123" t="s">
        <v>75</v>
      </c>
      <c r="AC105" s="166" t="s">
        <v>76</v>
      </c>
      <c r="AD105" s="166" t="s">
        <v>77</v>
      </c>
      <c r="AE105" s="166" t="s">
        <v>78</v>
      </c>
      <c r="AF105" s="166" t="s">
        <v>79</v>
      </c>
      <c r="AG105" s="166" t="s">
        <v>80</v>
      </c>
      <c r="AH105" s="166" t="s">
        <v>81</v>
      </c>
      <c r="AI105" s="166" t="s">
        <v>82</v>
      </c>
      <c r="AJ105" s="166" t="s">
        <v>83</v>
      </c>
      <c r="AK105" s="166" t="s">
        <v>84</v>
      </c>
      <c r="AL105" s="166" t="s">
        <v>85</v>
      </c>
    </row>
    <row r="106" spans="1:38" x14ac:dyDescent="0.25">
      <c r="A106" s="280"/>
      <c r="B106" s="281"/>
      <c r="C106" s="65" t="str">
        <f>IF(A106="","",INDEX(KEADrop!D:D,MATCH(A106,KEADrop!C:C,0)))</f>
        <v/>
      </c>
      <c r="D106" s="65" t="str">
        <f>IF(A106="","",INDEX(KEADrop!E:E,MATCH(A106,KEADrop!C:C,0)))</f>
        <v/>
      </c>
      <c r="E106" s="217"/>
      <c r="AC106">
        <f>IF(C106=Scoring!$A$89,Scoring!$B$89,IF(C106=Scoring!$A$88,Scoring!$B$88,IF(C106=Scoring!$A$87,Scoring!$B$87,IF(C106=Scoring!$A$86,Scoring!$B$86,IF(C106=Scoring!$A$85,Scoring!$B$85,IF(C106=Scoring!$A$84,Scoring!$B$84,IF(C106="",0)))))))</f>
        <v>0</v>
      </c>
      <c r="AD106">
        <f>IF(D106=Scoring!$A$89,Scoring!$B$89,IF(D106=Scoring!$A$88,Scoring!$B$88,IF(D106=Scoring!$A$87,Scoring!$B$87,IF(D106=Scoring!$A$86,Scoring!$B$86,IF(D106=Scoring!$A$85,Scoring!$B$85,IF(D106=Scoring!$A$84,Scoring!$B$84,IF(D106="",0)))))))</f>
        <v>0</v>
      </c>
      <c r="AE106">
        <f>IF(E106=Scoring!$A$89,Scoring!$B$89,IF(E106=Scoring!$A$88,Scoring!$B$88,IF(E106=Scoring!$A$87,Scoring!$B$87,IF(E106=Scoring!$A$86,Scoring!$B$86,IF(E106=Scoring!$A$85,Scoring!$B$85,IF(E106=Scoring!$A$84,Scoring!$B$84,IF(E106="",0)))))))</f>
        <v>0</v>
      </c>
      <c r="AF106">
        <f>IF(C106=Scoring!$A$89,Scoring!$C$89,IF(C106=Scoring!$A$88,Scoring!$C$88,IF(C106=Scoring!$A$87,Scoring!$C$87,IF(C106=Scoring!$A$86,Scoring!$C$86,IF(C106=Scoring!$A$85,Scoring!$C$85,IF(C106=Scoring!$A$84,Scoring!$C$84,IF(C106="",0)))))))</f>
        <v>0</v>
      </c>
      <c r="AG106">
        <f>IF(D106=Scoring!$A$89,Scoring!$C$89,IF(D106=Scoring!$A$88,Scoring!$C$88,IF(D106=Scoring!$A$87,Scoring!$C$87,IF(D106=Scoring!$A$86,Scoring!$C$86,IF(D106=Scoring!$A$85,Scoring!$C$85,IF(D106=Scoring!$A$84,Scoring!$C$84,IF(D106="",0)))))))</f>
        <v>0</v>
      </c>
      <c r="AH106">
        <f>IF(E106=Scoring!$A$89,Scoring!$C$89,IF(E106=Scoring!$A$88,Scoring!$C$88,IF(E106=Scoring!$A$87,Scoring!$C$87,IF(E106=Scoring!$A$86,Scoring!$C$86,IF(E106=Scoring!$A$85,Scoring!$C$85,IF(E106=Scoring!$A$84,Scoring!$C$84,IF(E106="",0)))))))</f>
        <v>0</v>
      </c>
      <c r="AI106">
        <f>AC106*AF106</f>
        <v>0</v>
      </c>
      <c r="AJ106">
        <f t="shared" ref="AJ106:AJ113" si="22">AD106*AG106</f>
        <v>0</v>
      </c>
      <c r="AK106">
        <f t="shared" ref="AK106:AK113" si="23">AE106*AH106</f>
        <v>0</v>
      </c>
    </row>
    <row r="107" spans="1:38" x14ac:dyDescent="0.25">
      <c r="A107" s="280"/>
      <c r="B107" s="281"/>
      <c r="C107" s="65" t="str">
        <f>IF(A107="","",INDEX(KEADrop!D:D,MATCH(A107,KEADrop!C:C,0)))</f>
        <v/>
      </c>
      <c r="D107" s="65" t="str">
        <f>IF(A107="","",INDEX(KEADrop!E:E,MATCH(A107,KEADrop!C:C,0)))</f>
        <v/>
      </c>
      <c r="E107" s="217"/>
      <c r="AC107">
        <f>IF(C107=Scoring!$A$89,Scoring!$B$89,IF(C107=Scoring!$A$88,Scoring!$B$88,IF(C107=Scoring!$A$87,Scoring!$B$87,IF(C107=Scoring!$A$86,Scoring!$B$86,IF(C107=Scoring!$A$85,Scoring!$B$85,IF(C107=Scoring!$A$84,Scoring!$B$84,IF(C107="",0)))))))</f>
        <v>0</v>
      </c>
      <c r="AD107">
        <f>IF(D107=Scoring!$A$89,Scoring!$B$89,IF(D107=Scoring!$A$88,Scoring!$B$88,IF(D107=Scoring!$A$87,Scoring!$B$87,IF(D107=Scoring!$A$86,Scoring!$B$86,IF(D107=Scoring!$A$85,Scoring!$B$85,IF(D107=Scoring!$A$84,Scoring!$B$84,IF(D107="",0)))))))</f>
        <v>0</v>
      </c>
      <c r="AE107">
        <f>IF(E107=Scoring!$A$89,Scoring!$B$89,IF(E107=Scoring!$A$88,Scoring!$B$88,IF(E107=Scoring!$A$87,Scoring!$B$87,IF(E107=Scoring!$A$86,Scoring!$B$86,IF(E107=Scoring!$A$85,Scoring!$B$85,IF(E107=Scoring!$A$84,Scoring!$B$84,IF(E107="",0)))))))</f>
        <v>0</v>
      </c>
      <c r="AF107">
        <f>IF(C107=Scoring!$A$89,Scoring!$C$89,IF(C107=Scoring!$A$88,Scoring!$C$88,IF(C107=Scoring!$A$87,Scoring!$C$87,IF(C107=Scoring!$A$86,Scoring!$C$86,IF(C107=Scoring!$A$85,Scoring!$C$85,IF(C107=Scoring!$A$84,Scoring!$C$84,IF(C107="",0)))))))</f>
        <v>0</v>
      </c>
      <c r="AG107">
        <f>IF(D107=Scoring!$A$89,Scoring!$C$89,IF(D107=Scoring!$A$88,Scoring!$C$88,IF(D107=Scoring!$A$87,Scoring!$C$87,IF(D107=Scoring!$A$86,Scoring!$C$86,IF(D107=Scoring!$A$85,Scoring!$C$85,IF(D107=Scoring!$A$84,Scoring!$C$84,IF(D107="",0)))))))</f>
        <v>0</v>
      </c>
      <c r="AH107">
        <f>IF(E107=Scoring!$A$89,Scoring!$C$89,IF(E107=Scoring!$A$88,Scoring!$C$88,IF(E107=Scoring!$A$87,Scoring!$C$87,IF(E107=Scoring!$A$86,Scoring!$C$86,IF(E107=Scoring!$A$85,Scoring!$C$85,IF(E107=Scoring!$A$84,Scoring!$C$84,IF(E107="",0)))))))</f>
        <v>0</v>
      </c>
      <c r="AI107">
        <f t="shared" ref="AI107:AI113" si="24">AC107*AF107</f>
        <v>0</v>
      </c>
      <c r="AJ107">
        <f t="shared" si="22"/>
        <v>0</v>
      </c>
      <c r="AK107">
        <f t="shared" si="23"/>
        <v>0</v>
      </c>
    </row>
    <row r="108" spans="1:38" x14ac:dyDescent="0.25">
      <c r="A108" s="280"/>
      <c r="B108" s="281"/>
      <c r="C108" s="65" t="str">
        <f>IF(A108="","",INDEX(KEADrop!D:D,MATCH(A108,KEADrop!C:C,0)))</f>
        <v/>
      </c>
      <c r="D108" s="65" t="str">
        <f>IF(A108="","",INDEX(KEADrop!E:E,MATCH(A108,KEADrop!C:C,0)))</f>
        <v/>
      </c>
      <c r="E108" s="217"/>
      <c r="AC108">
        <f>IF(C108=Scoring!$A$89,Scoring!$B$89,IF(C108=Scoring!$A$88,Scoring!$B$88,IF(C108=Scoring!$A$87,Scoring!$B$87,IF(C108=Scoring!$A$86,Scoring!$B$86,IF(C108=Scoring!$A$85,Scoring!$B$85,IF(C108=Scoring!$A$84,Scoring!$B$84,IF(C108="",0)))))))</f>
        <v>0</v>
      </c>
      <c r="AD108">
        <f>IF(D108=Scoring!$A$89,Scoring!$B$89,IF(D108=Scoring!$A$88,Scoring!$B$88,IF(D108=Scoring!$A$87,Scoring!$B$87,IF(D108=Scoring!$A$86,Scoring!$B$86,IF(D108=Scoring!$A$85,Scoring!$B$85,IF(D108=Scoring!$A$84,Scoring!$B$84,IF(D108="",0)))))))</f>
        <v>0</v>
      </c>
      <c r="AE108">
        <f>IF(E108=Scoring!$A$89,Scoring!$B$89,IF(E108=Scoring!$A$88,Scoring!$B$88,IF(E108=Scoring!$A$87,Scoring!$B$87,IF(E108=Scoring!$A$86,Scoring!$B$86,IF(E108=Scoring!$A$85,Scoring!$B$85,IF(E108=Scoring!$A$84,Scoring!$B$84,IF(E108="",0)))))))</f>
        <v>0</v>
      </c>
      <c r="AF108">
        <f>IF(C108=Scoring!$A$89,Scoring!$C$89,IF(C108=Scoring!$A$88,Scoring!$C$88,IF(C108=Scoring!$A$87,Scoring!$C$87,IF(C108=Scoring!$A$86,Scoring!$C$86,IF(C108=Scoring!$A$85,Scoring!$C$85,IF(C108=Scoring!$A$84,Scoring!$C$84,IF(C108="",0)))))))</f>
        <v>0</v>
      </c>
      <c r="AG108">
        <f>IF(D108=Scoring!$A$89,Scoring!$C$89,IF(D108=Scoring!$A$88,Scoring!$C$88,IF(D108=Scoring!$A$87,Scoring!$C$87,IF(D108=Scoring!$A$86,Scoring!$C$86,IF(D108=Scoring!$A$85,Scoring!$C$85,IF(D108=Scoring!$A$84,Scoring!$C$84,IF(D108="",0)))))))</f>
        <v>0</v>
      </c>
      <c r="AH108">
        <f>IF(E108=Scoring!$A$89,Scoring!$C$89,IF(E108=Scoring!$A$88,Scoring!$C$88,IF(E108=Scoring!$A$87,Scoring!$C$87,IF(E108=Scoring!$A$86,Scoring!$C$86,IF(E108=Scoring!$A$85,Scoring!$C$85,IF(E108=Scoring!$A$84,Scoring!$C$84,IF(E108="",0)))))))</f>
        <v>0</v>
      </c>
      <c r="AI108">
        <f t="shared" si="24"/>
        <v>0</v>
      </c>
      <c r="AJ108">
        <f t="shared" si="22"/>
        <v>0</v>
      </c>
      <c r="AK108">
        <f t="shared" si="23"/>
        <v>0</v>
      </c>
    </row>
    <row r="109" spans="1:38" x14ac:dyDescent="0.25">
      <c r="A109" s="280"/>
      <c r="B109" s="281"/>
      <c r="C109" s="65" t="str">
        <f>IF(A109="","",INDEX(KEADrop!D:D,MATCH(A109,KEADrop!C:C,0)))</f>
        <v/>
      </c>
      <c r="D109" s="65" t="str">
        <f>IF(A109="","",INDEX(KEADrop!E:E,MATCH(A109,KEADrop!C:C,0)))</f>
        <v/>
      </c>
      <c r="E109" s="217"/>
      <c r="AC109">
        <f>IF(C109=Scoring!$A$89,Scoring!$B$89,IF(C109=Scoring!$A$88,Scoring!$B$88,IF(C109=Scoring!$A$87,Scoring!$B$87,IF(C109=Scoring!$A$86,Scoring!$B$86,IF(C109=Scoring!$A$85,Scoring!$B$85,IF(C109=Scoring!$A$84,Scoring!$B$84,IF(C109="",0)))))))</f>
        <v>0</v>
      </c>
      <c r="AD109">
        <f>IF(D109=Scoring!$A$89,Scoring!$B$89,IF(D109=Scoring!$A$88,Scoring!$B$88,IF(D109=Scoring!$A$87,Scoring!$B$87,IF(D109=Scoring!$A$86,Scoring!$B$86,IF(D109=Scoring!$A$85,Scoring!$B$85,IF(D109=Scoring!$A$84,Scoring!$B$84,IF(D109="",0)))))))</f>
        <v>0</v>
      </c>
      <c r="AE109">
        <f>IF(E109=Scoring!$A$89,Scoring!$B$89,IF(E109=Scoring!$A$88,Scoring!$B$88,IF(E109=Scoring!$A$87,Scoring!$B$87,IF(E109=Scoring!$A$86,Scoring!$B$86,IF(E109=Scoring!$A$85,Scoring!$B$85,IF(E109=Scoring!$A$84,Scoring!$B$84,IF(E109="",0)))))))</f>
        <v>0</v>
      </c>
      <c r="AF109">
        <f>IF(C109=Scoring!$A$89,Scoring!$C$89,IF(C109=Scoring!$A$88,Scoring!$C$88,IF(C109=Scoring!$A$87,Scoring!$C$87,IF(C109=Scoring!$A$86,Scoring!$C$86,IF(C109=Scoring!$A$85,Scoring!$C$85,IF(C109=Scoring!$A$84,Scoring!$C$84,IF(C109="",0)))))))</f>
        <v>0</v>
      </c>
      <c r="AG109">
        <f>IF(D109=Scoring!$A$89,Scoring!$C$89,IF(D109=Scoring!$A$88,Scoring!$C$88,IF(D109=Scoring!$A$87,Scoring!$C$87,IF(D109=Scoring!$A$86,Scoring!$C$86,IF(D109=Scoring!$A$85,Scoring!$C$85,IF(D109=Scoring!$A$84,Scoring!$C$84,IF(D109="",0)))))))</f>
        <v>0</v>
      </c>
      <c r="AH109">
        <f>IF(E109=Scoring!$A$89,Scoring!$C$89,IF(E109=Scoring!$A$88,Scoring!$C$88,IF(E109=Scoring!$A$87,Scoring!$C$87,IF(E109=Scoring!$A$86,Scoring!$C$86,IF(E109=Scoring!$A$85,Scoring!$C$85,IF(E109=Scoring!$A$84,Scoring!$C$84,IF(E109="",0)))))))</f>
        <v>0</v>
      </c>
      <c r="AI109">
        <f t="shared" si="24"/>
        <v>0</v>
      </c>
      <c r="AJ109">
        <f t="shared" si="22"/>
        <v>0</v>
      </c>
      <c r="AK109">
        <f t="shared" si="23"/>
        <v>0</v>
      </c>
    </row>
    <row r="110" spans="1:38" x14ac:dyDescent="0.25">
      <c r="A110" s="280"/>
      <c r="B110" s="281"/>
      <c r="C110" s="65" t="str">
        <f>IF(A110="","",INDEX(KEADrop!D:D,MATCH(A110,KEADrop!C:C,0)))</f>
        <v/>
      </c>
      <c r="D110" s="65" t="str">
        <f>IF(A110="","",INDEX(KEADrop!E:E,MATCH(A110,KEADrop!C:C,0)))</f>
        <v/>
      </c>
      <c r="E110" s="217"/>
      <c r="AC110">
        <f>IF(C110=Scoring!$A$89,Scoring!$B$89,IF(C110=Scoring!$A$88,Scoring!$B$88,IF(C110=Scoring!$A$87,Scoring!$B$87,IF(C110=Scoring!$A$86,Scoring!$B$86,IF(C110=Scoring!$A$85,Scoring!$B$85,IF(C110=Scoring!$A$84,Scoring!$B$84,IF(C110="",0)))))))</f>
        <v>0</v>
      </c>
      <c r="AD110">
        <f>IF(D110=Scoring!$A$89,Scoring!$B$89,IF(D110=Scoring!$A$88,Scoring!$B$88,IF(D110=Scoring!$A$87,Scoring!$B$87,IF(D110=Scoring!$A$86,Scoring!$B$86,IF(D110=Scoring!$A$85,Scoring!$B$85,IF(D110=Scoring!$A$84,Scoring!$B$84,IF(D110="",0)))))))</f>
        <v>0</v>
      </c>
      <c r="AE110">
        <f>IF(E110=Scoring!$A$89,Scoring!$B$89,IF(E110=Scoring!$A$88,Scoring!$B$88,IF(E110=Scoring!$A$87,Scoring!$B$87,IF(E110=Scoring!$A$86,Scoring!$B$86,IF(E110=Scoring!$A$85,Scoring!$B$85,IF(E110=Scoring!$A$84,Scoring!$B$84,IF(E110="",0)))))))</f>
        <v>0</v>
      </c>
      <c r="AF110">
        <f>IF(C110=Scoring!$A$89,Scoring!$C$89,IF(C110=Scoring!$A$88,Scoring!$C$88,IF(C110=Scoring!$A$87,Scoring!$C$87,IF(C110=Scoring!$A$86,Scoring!$C$86,IF(C110=Scoring!$A$85,Scoring!$C$85,IF(C110=Scoring!$A$84,Scoring!$C$84,IF(C110="",0)))))))</f>
        <v>0</v>
      </c>
      <c r="AG110">
        <f>IF(D110=Scoring!$A$89,Scoring!$C$89,IF(D110=Scoring!$A$88,Scoring!$C$88,IF(D110=Scoring!$A$87,Scoring!$C$87,IF(D110=Scoring!$A$86,Scoring!$C$86,IF(D110=Scoring!$A$85,Scoring!$C$85,IF(D110=Scoring!$A$84,Scoring!$C$84,IF(D110="",0)))))))</f>
        <v>0</v>
      </c>
      <c r="AH110">
        <f>IF(E110=Scoring!$A$89,Scoring!$C$89,IF(E110=Scoring!$A$88,Scoring!$C$88,IF(E110=Scoring!$A$87,Scoring!$C$87,IF(E110=Scoring!$A$86,Scoring!$C$86,IF(E110=Scoring!$A$85,Scoring!$C$85,IF(E110=Scoring!$A$84,Scoring!$C$84,IF(E110="",0)))))))</f>
        <v>0</v>
      </c>
      <c r="AI110">
        <f t="shared" si="24"/>
        <v>0</v>
      </c>
      <c r="AJ110">
        <f t="shared" si="22"/>
        <v>0</v>
      </c>
      <c r="AK110">
        <f t="shared" si="23"/>
        <v>0</v>
      </c>
    </row>
    <row r="111" spans="1:38" x14ac:dyDescent="0.25">
      <c r="A111" s="280"/>
      <c r="B111" s="281"/>
      <c r="C111" s="65" t="str">
        <f>IF(A111="","",INDEX(KEADrop!D:D,MATCH(A111,KEADrop!C:C,0)))</f>
        <v/>
      </c>
      <c r="D111" s="65" t="str">
        <f>IF(A111="","",INDEX(KEADrop!E:E,MATCH(A111,KEADrop!C:C,0)))</f>
        <v/>
      </c>
      <c r="E111" s="217"/>
      <c r="AC111">
        <f>IF(C111=Scoring!$A$89,Scoring!$B$89,IF(C111=Scoring!$A$88,Scoring!$B$88,IF(C111=Scoring!$A$87,Scoring!$B$87,IF(C111=Scoring!$A$86,Scoring!$B$86,IF(C111=Scoring!$A$85,Scoring!$B$85,IF(C111=Scoring!$A$84,Scoring!$B$84,IF(C111="",0)))))))</f>
        <v>0</v>
      </c>
      <c r="AD111">
        <f>IF(D111=Scoring!$A$89,Scoring!$B$89,IF(D111=Scoring!$A$88,Scoring!$B$88,IF(D111=Scoring!$A$87,Scoring!$B$87,IF(D111=Scoring!$A$86,Scoring!$B$86,IF(D111=Scoring!$A$85,Scoring!$B$85,IF(D111=Scoring!$A$84,Scoring!$B$84,IF(D111="",0)))))))</f>
        <v>0</v>
      </c>
      <c r="AE111">
        <f>IF(E111=Scoring!$A$89,Scoring!$B$89,IF(E111=Scoring!$A$88,Scoring!$B$88,IF(E111=Scoring!$A$87,Scoring!$B$87,IF(E111=Scoring!$A$86,Scoring!$B$86,IF(E111=Scoring!$A$85,Scoring!$B$85,IF(E111=Scoring!$A$84,Scoring!$B$84,IF(E111="",0)))))))</f>
        <v>0</v>
      </c>
      <c r="AF111">
        <f>IF(C111=Scoring!$A$89,Scoring!$C$89,IF(C111=Scoring!$A$88,Scoring!$C$88,IF(C111=Scoring!$A$87,Scoring!$C$87,IF(C111=Scoring!$A$86,Scoring!$C$86,IF(C111=Scoring!$A$85,Scoring!$C$85,IF(C111=Scoring!$A$84,Scoring!$C$84,IF(C111="",0)))))))</f>
        <v>0</v>
      </c>
      <c r="AG111">
        <f>IF(D111=Scoring!$A$89,Scoring!$C$89,IF(D111=Scoring!$A$88,Scoring!$C$88,IF(D111=Scoring!$A$87,Scoring!$C$87,IF(D111=Scoring!$A$86,Scoring!$C$86,IF(D111=Scoring!$A$85,Scoring!$C$85,IF(D111=Scoring!$A$84,Scoring!$C$84,IF(D111="",0)))))))</f>
        <v>0</v>
      </c>
      <c r="AH111">
        <f>IF(E111=Scoring!$A$89,Scoring!$C$89,IF(E111=Scoring!$A$88,Scoring!$C$88,IF(E111=Scoring!$A$87,Scoring!$C$87,IF(E111=Scoring!$A$86,Scoring!$C$86,IF(E111=Scoring!$A$85,Scoring!$C$85,IF(E111=Scoring!$A$84,Scoring!$C$84,IF(E111="",0)))))))</f>
        <v>0</v>
      </c>
      <c r="AI111">
        <f t="shared" si="24"/>
        <v>0</v>
      </c>
      <c r="AJ111">
        <f t="shared" si="22"/>
        <v>0</v>
      </c>
      <c r="AK111">
        <f t="shared" si="23"/>
        <v>0</v>
      </c>
    </row>
    <row r="112" spans="1:38" x14ac:dyDescent="0.25">
      <c r="A112" s="280"/>
      <c r="B112" s="281"/>
      <c r="C112" s="65" t="str">
        <f>IF(A112="","",INDEX(KEADrop!D:D,MATCH(A112,KEADrop!C:C,0)))</f>
        <v/>
      </c>
      <c r="D112" s="65" t="str">
        <f>IF(A112="","",INDEX(KEADrop!E:E,MATCH(A112,KEADrop!C:C,0)))</f>
        <v/>
      </c>
      <c r="E112" s="217"/>
      <c r="AC112">
        <f>IF(C112=Scoring!$A$89,Scoring!$B$89,IF(C112=Scoring!$A$88,Scoring!$B$88,IF(C112=Scoring!$A$87,Scoring!$B$87,IF(C112=Scoring!$A$86,Scoring!$B$86,IF(C112=Scoring!$A$85,Scoring!$B$85,IF(C112=Scoring!$A$84,Scoring!$B$84,IF(C112="",0)))))))</f>
        <v>0</v>
      </c>
      <c r="AD112">
        <f>IF(D112=Scoring!$A$89,Scoring!$B$89,IF(D112=Scoring!$A$88,Scoring!$B$88,IF(D112=Scoring!$A$87,Scoring!$B$87,IF(D112=Scoring!$A$86,Scoring!$B$86,IF(D112=Scoring!$A$85,Scoring!$B$85,IF(D112=Scoring!$A$84,Scoring!$B$84,IF(D112="",0)))))))</f>
        <v>0</v>
      </c>
      <c r="AE112">
        <f>IF(E112=Scoring!$A$89,Scoring!$B$89,IF(E112=Scoring!$A$88,Scoring!$B$88,IF(E112=Scoring!$A$87,Scoring!$B$87,IF(E112=Scoring!$A$86,Scoring!$B$86,IF(E112=Scoring!$A$85,Scoring!$B$85,IF(E112=Scoring!$A$84,Scoring!$B$84,IF(E112="",0)))))))</f>
        <v>0</v>
      </c>
      <c r="AF112">
        <f>IF(C112=Scoring!$A$89,Scoring!$C$89,IF(C112=Scoring!$A$88,Scoring!$C$88,IF(C112=Scoring!$A$87,Scoring!$C$87,IF(C112=Scoring!$A$86,Scoring!$C$86,IF(C112=Scoring!$A$85,Scoring!$C$85,IF(C112=Scoring!$A$84,Scoring!$C$84,IF(C112="",0)))))))</f>
        <v>0</v>
      </c>
      <c r="AG112">
        <f>IF(D112=Scoring!$A$89,Scoring!$C$89,IF(D112=Scoring!$A$88,Scoring!$C$88,IF(D112=Scoring!$A$87,Scoring!$C$87,IF(D112=Scoring!$A$86,Scoring!$C$86,IF(D112=Scoring!$A$85,Scoring!$C$85,IF(D112=Scoring!$A$84,Scoring!$C$84,IF(D112="",0)))))))</f>
        <v>0</v>
      </c>
      <c r="AH112">
        <f>IF(E112=Scoring!$A$89,Scoring!$C$89,IF(E112=Scoring!$A$88,Scoring!$C$88,IF(E112=Scoring!$A$87,Scoring!$C$87,IF(E112=Scoring!$A$86,Scoring!$C$86,IF(E112=Scoring!$A$85,Scoring!$C$85,IF(E112=Scoring!$A$84,Scoring!$C$84,IF(E112="",0)))))))</f>
        <v>0</v>
      </c>
      <c r="AI112">
        <f t="shared" si="24"/>
        <v>0</v>
      </c>
      <c r="AJ112">
        <f t="shared" si="22"/>
        <v>0</v>
      </c>
      <c r="AK112">
        <f t="shared" si="23"/>
        <v>0</v>
      </c>
    </row>
    <row r="113" spans="1:38" ht="15.75" thickBot="1" x14ac:dyDescent="0.3">
      <c r="A113" s="278"/>
      <c r="B113" s="279"/>
      <c r="C113" s="65" t="str">
        <f>IF(A113="","",INDEX(KEADrop!D:D,MATCH(A113,KEADrop!C:C,0)))</f>
        <v/>
      </c>
      <c r="D113" s="65" t="str">
        <f>IF(A113="","",INDEX(KEADrop!E:E,MATCH(A113,KEADrop!C:C,0)))</f>
        <v/>
      </c>
      <c r="E113" s="221"/>
      <c r="AC113" s="167">
        <f>IF(C113=Scoring!$A$89,Scoring!$B$89,IF(C113=Scoring!$A$88,Scoring!$B$88,IF(C113=Scoring!$A$87,Scoring!$B$87,IF(C113=Scoring!$A$86,Scoring!$B$86,IF(C113=Scoring!$A$85,Scoring!$B$85,IF(C113=Scoring!$A$84,Scoring!$B$84,IF(C113="",0)))))))</f>
        <v>0</v>
      </c>
      <c r="AD113" s="167">
        <f>IF(D113=Scoring!$A$89,Scoring!$B$89,IF(D113=Scoring!$A$88,Scoring!$B$88,IF(D113=Scoring!$A$87,Scoring!$B$87,IF(D113=Scoring!$A$86,Scoring!$B$86,IF(D113=Scoring!$A$85,Scoring!$B$85,IF(D113=Scoring!$A$84,Scoring!$B$84,IF(D113="",0)))))))</f>
        <v>0</v>
      </c>
      <c r="AE113" s="167">
        <f>IF(E113=Scoring!$A$89,Scoring!$B$89,IF(E113=Scoring!$A$88,Scoring!$B$88,IF(E113=Scoring!$A$87,Scoring!$B$87,IF(E113=Scoring!$A$86,Scoring!$B$86,IF(E113=Scoring!$A$85,Scoring!$B$85,IF(E113=Scoring!$A$84,Scoring!$B$84,IF(E113="",0)))))))</f>
        <v>0</v>
      </c>
      <c r="AF113" s="167">
        <f>IF(C113=Scoring!$A$89,Scoring!$C$89,IF(C113=Scoring!$A$88,Scoring!$C$88,IF(C113=Scoring!$A$87,Scoring!$C$87,IF(C113=Scoring!$A$86,Scoring!$C$86,IF(C113=Scoring!$A$85,Scoring!$C$85,IF(C113=Scoring!$A$84,Scoring!$C$84,IF(C113="",0)))))))</f>
        <v>0</v>
      </c>
      <c r="AG113" s="167">
        <f>IF(D113=Scoring!$A$89,Scoring!$C$89,IF(D113=Scoring!$A$88,Scoring!$C$88,IF(D113=Scoring!$A$87,Scoring!$C$87,IF(D113=Scoring!$A$86,Scoring!$C$86,IF(D113=Scoring!$A$85,Scoring!$C$85,IF(D113=Scoring!$A$84,Scoring!$C$84,IF(D113="",0)))))))</f>
        <v>0</v>
      </c>
      <c r="AH113" s="167">
        <f>IF(E113=Scoring!$A$89,Scoring!$C$89,IF(E113=Scoring!$A$88,Scoring!$C$88,IF(E113=Scoring!$A$87,Scoring!$C$87,IF(E113=Scoring!$A$86,Scoring!$C$86,IF(E113=Scoring!$A$85,Scoring!$C$85,IF(E113=Scoring!$A$84,Scoring!$C$84,IF(E113="",0)))))))</f>
        <v>0</v>
      </c>
      <c r="AI113" s="167">
        <f t="shared" si="24"/>
        <v>0</v>
      </c>
      <c r="AJ113" s="167">
        <f t="shared" si="22"/>
        <v>0</v>
      </c>
      <c r="AK113" s="167">
        <f t="shared" si="23"/>
        <v>0</v>
      </c>
      <c r="AL113" s="167"/>
    </row>
    <row r="114" spans="1:38" ht="24" customHeight="1" thickBot="1" x14ac:dyDescent="0.3">
      <c r="A114" s="206" t="s">
        <v>86</v>
      </c>
      <c r="B114" s="205"/>
      <c r="C114" s="205"/>
      <c r="D114" s="205"/>
      <c r="E114" s="207" t="str">
        <f>AL115</f>
        <v>-</v>
      </c>
      <c r="AI114" s="168">
        <f>SUM(AI106:AI113)</f>
        <v>0</v>
      </c>
      <c r="AJ114" s="168">
        <f>SUM(AJ106:AJ113)</f>
        <v>0</v>
      </c>
      <c r="AK114" s="168">
        <f>SUM(AK106:AK113)</f>
        <v>0</v>
      </c>
      <c r="AL114">
        <f>AK114-AJ114</f>
        <v>0</v>
      </c>
    </row>
    <row r="115" spans="1:38" x14ac:dyDescent="0.25">
      <c r="AL115" s="134" t="str">
        <f>IF(AL114&gt;=Scoring!$C$108,"Very High",IF(AL114&gt;=Scoring!$C$109,"High",IF(AL114&gt;=Scoring!$C$110,"Medium",IF(AL114&gt;=Scoring!$C$111,"Low","-"))))</f>
        <v>-</v>
      </c>
    </row>
  </sheetData>
  <sheetProtection sheet="1" objects="1" scenarios="1" selectLockedCells="1"/>
  <mergeCells count="107">
    <mergeCell ref="A22:B22"/>
    <mergeCell ref="A12:C12"/>
    <mergeCell ref="D12:E12"/>
    <mergeCell ref="A17:B17"/>
    <mergeCell ref="A18:B18"/>
    <mergeCell ref="A19:B19"/>
    <mergeCell ref="A20:B20"/>
    <mergeCell ref="A10:E10"/>
    <mergeCell ref="A13:E13"/>
    <mergeCell ref="A14:B14"/>
    <mergeCell ref="A15:B15"/>
    <mergeCell ref="A16:B16"/>
    <mergeCell ref="C11:E11"/>
    <mergeCell ref="B8:E8"/>
    <mergeCell ref="B9:E9"/>
    <mergeCell ref="B2:E2"/>
    <mergeCell ref="B3:E3"/>
    <mergeCell ref="B4:E4"/>
    <mergeCell ref="B5:E5"/>
    <mergeCell ref="B6:E6"/>
    <mergeCell ref="A1:E1"/>
    <mergeCell ref="A21:B21"/>
    <mergeCell ref="B7:E7"/>
    <mergeCell ref="A29:B29"/>
    <mergeCell ref="A30:B30"/>
    <mergeCell ref="A31:B31"/>
    <mergeCell ref="A32:B32"/>
    <mergeCell ref="A33:B33"/>
    <mergeCell ref="A25:C25"/>
    <mergeCell ref="D25:E25"/>
    <mergeCell ref="A26:E26"/>
    <mergeCell ref="A27:B27"/>
    <mergeCell ref="A28:B28"/>
    <mergeCell ref="A39:E39"/>
    <mergeCell ref="A40:B40"/>
    <mergeCell ref="A41:B41"/>
    <mergeCell ref="A42:B42"/>
    <mergeCell ref="A43:B43"/>
    <mergeCell ref="A34:B34"/>
    <mergeCell ref="A35:B35"/>
    <mergeCell ref="A38:C38"/>
    <mergeCell ref="D38:E38"/>
    <mergeCell ref="A48:B48"/>
    <mergeCell ref="A51:C51"/>
    <mergeCell ref="D51:E51"/>
    <mergeCell ref="A52:E52"/>
    <mergeCell ref="A53:B53"/>
    <mergeCell ref="A44:B44"/>
    <mergeCell ref="A45:B45"/>
    <mergeCell ref="A46:B46"/>
    <mergeCell ref="A47:B47"/>
    <mergeCell ref="A59:B59"/>
    <mergeCell ref="A60:B60"/>
    <mergeCell ref="A61:B61"/>
    <mergeCell ref="A64:C64"/>
    <mergeCell ref="A54:B54"/>
    <mergeCell ref="A55:B55"/>
    <mergeCell ref="A56:B56"/>
    <mergeCell ref="A57:B57"/>
    <mergeCell ref="A58:B58"/>
    <mergeCell ref="A69:B69"/>
    <mergeCell ref="A70:B70"/>
    <mergeCell ref="A71:B71"/>
    <mergeCell ref="A72:B72"/>
    <mergeCell ref="A73:B73"/>
    <mergeCell ref="D64:E64"/>
    <mergeCell ref="A65:E65"/>
    <mergeCell ref="A66:B66"/>
    <mergeCell ref="A67:B67"/>
    <mergeCell ref="A68:B68"/>
    <mergeCell ref="A79:B79"/>
    <mergeCell ref="A80:B80"/>
    <mergeCell ref="A81:B81"/>
    <mergeCell ref="A82:B82"/>
    <mergeCell ref="A83:B83"/>
    <mergeCell ref="A74:B74"/>
    <mergeCell ref="A77:C77"/>
    <mergeCell ref="D77:E77"/>
    <mergeCell ref="A78:E78"/>
    <mergeCell ref="A90:C90"/>
    <mergeCell ref="D90:E90"/>
    <mergeCell ref="A91:E91"/>
    <mergeCell ref="A92:B92"/>
    <mergeCell ref="A93:B93"/>
    <mergeCell ref="A84:B84"/>
    <mergeCell ref="A85:B85"/>
    <mergeCell ref="A86:B86"/>
    <mergeCell ref="A87:B87"/>
    <mergeCell ref="A99:B99"/>
    <mergeCell ref="A100:B100"/>
    <mergeCell ref="A103:C103"/>
    <mergeCell ref="D103:E103"/>
    <mergeCell ref="A94:B94"/>
    <mergeCell ref="A95:B95"/>
    <mergeCell ref="A96:B96"/>
    <mergeCell ref="A97:B97"/>
    <mergeCell ref="A98:B98"/>
    <mergeCell ref="A113:B113"/>
    <mergeCell ref="A109:B109"/>
    <mergeCell ref="A110:B110"/>
    <mergeCell ref="A111:B111"/>
    <mergeCell ref="A112:B112"/>
    <mergeCell ref="A104:E104"/>
    <mergeCell ref="A105:B105"/>
    <mergeCell ref="A106:B106"/>
    <mergeCell ref="A107:B107"/>
    <mergeCell ref="A108:B108"/>
  </mergeCells>
  <conditionalFormatting sqref="E23">
    <cfRule type="expression" dxfId="240" priority="117">
      <formula>E23="Very High"</formula>
    </cfRule>
    <cfRule type="expression" dxfId="239" priority="118">
      <formula>E23="High"</formula>
    </cfRule>
    <cfRule type="expression" dxfId="238" priority="119">
      <formula>E23="Medium"</formula>
    </cfRule>
    <cfRule type="expression" dxfId="237" priority="120">
      <formula>E23="Low"</formula>
    </cfRule>
  </conditionalFormatting>
  <conditionalFormatting sqref="E36">
    <cfRule type="expression" dxfId="236" priority="109">
      <formula>E36="Very High"</formula>
    </cfRule>
    <cfRule type="expression" dxfId="235" priority="110">
      <formula>E36="High"</formula>
    </cfRule>
    <cfRule type="expression" dxfId="234" priority="111">
      <formula>E36="Medium"</formula>
    </cfRule>
    <cfRule type="expression" dxfId="233" priority="112">
      <formula>E36="Low"</formula>
    </cfRule>
  </conditionalFormatting>
  <conditionalFormatting sqref="E49">
    <cfRule type="expression" dxfId="232" priority="105">
      <formula>E49="Very High"</formula>
    </cfRule>
    <cfRule type="expression" dxfId="231" priority="106">
      <formula>E49="High"</formula>
    </cfRule>
    <cfRule type="expression" dxfId="230" priority="107">
      <formula>E49="Medium"</formula>
    </cfRule>
    <cfRule type="expression" dxfId="229" priority="108">
      <formula>E49="Low"</formula>
    </cfRule>
  </conditionalFormatting>
  <conditionalFormatting sqref="E62">
    <cfRule type="expression" dxfId="228" priority="101">
      <formula>E62="Very High"</formula>
    </cfRule>
    <cfRule type="expression" dxfId="227" priority="102">
      <formula>E62="High"</formula>
    </cfRule>
    <cfRule type="expression" dxfId="226" priority="103">
      <formula>E62="Medium"</formula>
    </cfRule>
    <cfRule type="expression" dxfId="225" priority="104">
      <formula>E62="Low"</formula>
    </cfRule>
  </conditionalFormatting>
  <conditionalFormatting sqref="E75">
    <cfRule type="expression" dxfId="224" priority="97">
      <formula>E75="Very High"</formula>
    </cfRule>
    <cfRule type="expression" dxfId="223" priority="98">
      <formula>E75="High"</formula>
    </cfRule>
    <cfRule type="expression" dxfId="222" priority="99">
      <formula>E75="Medium"</formula>
    </cfRule>
    <cfRule type="expression" dxfId="221" priority="100">
      <formula>E75="Low"</formula>
    </cfRule>
  </conditionalFormatting>
  <conditionalFormatting sqref="E88">
    <cfRule type="expression" dxfId="220" priority="93">
      <formula>E88="Very High"</formula>
    </cfRule>
    <cfRule type="expression" dxfId="219" priority="94">
      <formula>E88="High"</formula>
    </cfRule>
    <cfRule type="expression" dxfId="218" priority="95">
      <formula>E88="Medium"</formula>
    </cfRule>
    <cfRule type="expression" dxfId="217" priority="96">
      <formula>E88="Low"</formula>
    </cfRule>
  </conditionalFormatting>
  <conditionalFormatting sqref="E101">
    <cfRule type="expression" dxfId="216" priority="89">
      <formula>E101="Very High"</formula>
    </cfRule>
    <cfRule type="expression" dxfId="215" priority="90">
      <formula>E101="High"</formula>
    </cfRule>
    <cfRule type="expression" dxfId="214" priority="91">
      <formula>E101="Medium"</formula>
    </cfRule>
    <cfRule type="expression" dxfId="213" priority="92">
      <formula>E101="Low"</formula>
    </cfRule>
  </conditionalFormatting>
  <conditionalFormatting sqref="E114">
    <cfRule type="expression" dxfId="212" priority="85">
      <formula>E114="Very High"</formula>
    </cfRule>
    <cfRule type="expression" dxfId="211" priority="86">
      <formula>E114="High"</formula>
    </cfRule>
    <cfRule type="expression" dxfId="210" priority="87">
      <formula>E114="Medium"</formula>
    </cfRule>
    <cfRule type="expression" dxfId="209" priority="88">
      <formula>E114="Low"</formula>
    </cfRule>
  </conditionalFormatting>
  <dataValidations count="2">
    <dataValidation type="list" allowBlank="1" showInputMessage="1" showErrorMessage="1" sqref="A15:B22 A106:B113 A41:B48 A54:B61 A67:B74 A80:B87 A93:B100 A28:B35">
      <formula1>Combo</formula1>
    </dataValidation>
    <dataValidation type="list" allowBlank="1" showInputMessage="1" showErrorMessage="1" errorTitle="Invalid Entry" error="Select from drop-down list.  To clear entry, press Delete key. " sqref="E15:E22 E28:E35 E41:E48 E54:E61 E67:E74 E80:E87 E93:E100 E106:E113">
      <formula1>Rating</formula1>
    </dataValidation>
  </dataValidations>
  <pageMargins left="0.7" right="0.7" top="0.75" bottom="0.75" header="0.3" footer="0.3"/>
  <pageSetup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163" id="{C6CCCDDD-A559-4EF1-BB0D-A873331995CC}">
            <xm:f>C15=Scoring!$A$4</xm:f>
            <x14:dxf>
              <fill>
                <patternFill>
                  <bgColor rgb="FF006600"/>
                </patternFill>
              </fill>
            </x14:dxf>
          </x14:cfRule>
          <x14:cfRule type="expression" priority="164" id="{2348E65A-D18B-4B95-8C1A-DBA57F2B3B6A}">
            <xm:f>C15=Scoring!$A$5</xm:f>
            <x14:dxf>
              <fill>
                <patternFill>
                  <bgColor rgb="FF00CC00"/>
                </patternFill>
              </fill>
            </x14:dxf>
          </x14:cfRule>
          <x14:cfRule type="expression" priority="165" id="{DE724F98-BE3A-45BE-A386-E9AA4570085A}">
            <xm:f>C15=Scoring!$A$6</xm:f>
            <x14:dxf>
              <fill>
                <patternFill>
                  <bgColor rgb="FF99FF66"/>
                </patternFill>
              </fill>
            </x14:dxf>
          </x14:cfRule>
          <x14:cfRule type="expression" priority="166" id="{E28F9B01-EBF2-403C-87D9-CF9D331464E2}">
            <xm:f>C15=Scoring!$A$7</xm:f>
            <x14:dxf>
              <fill>
                <patternFill>
                  <bgColor rgb="FFFFFF00"/>
                </patternFill>
              </fill>
            </x14:dxf>
          </x14:cfRule>
          <x14:cfRule type="expression" priority="167" id="{7F1FEEAA-9BBF-4D87-A777-EAFC5B5ACAA4}">
            <xm:f>C15=Scoring!$A$8</xm:f>
            <x14:dxf>
              <fill>
                <patternFill>
                  <bgColor rgb="FFFF9933"/>
                </patternFill>
              </fill>
            </x14:dxf>
          </x14:cfRule>
          <x14:cfRule type="expression" priority="168" id="{6E8B7164-F809-4813-A944-10A24BF71A0F}">
            <xm:f>C15=Scoring!$A$9</xm:f>
            <x14:dxf>
              <fill>
                <patternFill>
                  <bgColor rgb="FFFF0000"/>
                </patternFill>
              </fill>
            </x14:dxf>
          </x14:cfRule>
          <xm:sqref>C15:E22 C28:D35 C41:D48 C67:D74 C80:D87 C93:D100 C106:D113 C54:D61</xm:sqref>
        </x14:conditionalFormatting>
        <x14:conditionalFormatting xmlns:xm="http://schemas.microsoft.com/office/excel/2006/main">
          <x14:cfRule type="expression" priority="43" id="{FBE676A1-A403-4A49-9271-3049A293DB5E}">
            <xm:f>E106=Scoring!$A$4</xm:f>
            <x14:dxf>
              <fill>
                <patternFill>
                  <bgColor rgb="FF006600"/>
                </patternFill>
              </fill>
            </x14:dxf>
          </x14:cfRule>
          <x14:cfRule type="expression" priority="44" id="{344E1EAB-9455-4B1B-B069-DDBDE85CCEC3}">
            <xm:f>E106=Scoring!$A$5</xm:f>
            <x14:dxf>
              <fill>
                <patternFill>
                  <bgColor rgb="FF00CC00"/>
                </patternFill>
              </fill>
            </x14:dxf>
          </x14:cfRule>
          <x14:cfRule type="expression" priority="45" id="{611E27D7-9F91-4E6F-8EAB-310C6BF8386E}">
            <xm:f>E106=Scoring!$A$6</xm:f>
            <x14:dxf>
              <fill>
                <patternFill>
                  <bgColor rgb="FF99FF66"/>
                </patternFill>
              </fill>
            </x14:dxf>
          </x14:cfRule>
          <x14:cfRule type="expression" priority="46" id="{F03C6782-DD25-4B8D-AB24-74D82A3474A0}">
            <xm:f>E106=Scoring!$A$7</xm:f>
            <x14:dxf>
              <fill>
                <patternFill>
                  <bgColor rgb="FFFFFF00"/>
                </patternFill>
              </fill>
            </x14:dxf>
          </x14:cfRule>
          <x14:cfRule type="expression" priority="47" id="{F91595B0-64FD-4AA3-9A24-7036DB185B88}">
            <xm:f>E106=Scoring!$A$8</xm:f>
            <x14:dxf>
              <fill>
                <patternFill>
                  <bgColor rgb="FFFF9933"/>
                </patternFill>
              </fill>
            </x14:dxf>
          </x14:cfRule>
          <x14:cfRule type="expression" priority="48" id="{4626CD53-E11B-4F0D-9EAE-BED6FAAC62C6}">
            <xm:f>E106=Scoring!$A$9</xm:f>
            <x14:dxf>
              <fill>
                <patternFill>
                  <bgColor rgb="FFFF0000"/>
                </patternFill>
              </fill>
            </x14:dxf>
          </x14:cfRule>
          <xm:sqref>E106:E112</xm:sqref>
        </x14:conditionalFormatting>
        <x14:conditionalFormatting xmlns:xm="http://schemas.microsoft.com/office/excel/2006/main">
          <x14:cfRule type="expression" priority="79" id="{B433580D-2901-4958-9354-F128AD26E4B8}">
            <xm:f>E28=Scoring!$A$4</xm:f>
            <x14:dxf>
              <fill>
                <patternFill>
                  <bgColor rgb="FF006600"/>
                </patternFill>
              </fill>
            </x14:dxf>
          </x14:cfRule>
          <x14:cfRule type="expression" priority="80" id="{9CB40159-2E26-480C-852D-849F9BAD2847}">
            <xm:f>E28=Scoring!$A$5</xm:f>
            <x14:dxf>
              <fill>
                <patternFill>
                  <bgColor rgb="FF00CC00"/>
                </patternFill>
              </fill>
            </x14:dxf>
          </x14:cfRule>
          <x14:cfRule type="expression" priority="81" id="{D5FFDA97-2037-40FA-B0F3-14F8F09916E2}">
            <xm:f>E28=Scoring!$A$6</xm:f>
            <x14:dxf>
              <fill>
                <patternFill>
                  <bgColor rgb="FF99FF66"/>
                </patternFill>
              </fill>
            </x14:dxf>
          </x14:cfRule>
          <x14:cfRule type="expression" priority="82" id="{5DB1303C-E954-4EEA-A09E-A183E28139F0}">
            <xm:f>E28=Scoring!$A$7</xm:f>
            <x14:dxf>
              <fill>
                <patternFill>
                  <bgColor rgb="FFFFFF00"/>
                </patternFill>
              </fill>
            </x14:dxf>
          </x14:cfRule>
          <x14:cfRule type="expression" priority="83" id="{8EA642E8-E2DB-4E48-B334-776CB4CBEB61}">
            <xm:f>E28=Scoring!$A$8</xm:f>
            <x14:dxf>
              <fill>
                <patternFill>
                  <bgColor rgb="FFFF9933"/>
                </patternFill>
              </fill>
            </x14:dxf>
          </x14:cfRule>
          <x14:cfRule type="expression" priority="84" id="{7D62BAF9-63AF-4FA3-ADB8-FD8913A2DD62}">
            <xm:f>E28=Scoring!$A$9</xm:f>
            <x14:dxf>
              <fill>
                <patternFill>
                  <bgColor rgb="FFFF0000"/>
                </patternFill>
              </fill>
            </x14:dxf>
          </x14:cfRule>
          <xm:sqref>E28:E34</xm:sqref>
        </x14:conditionalFormatting>
        <x14:conditionalFormatting xmlns:xm="http://schemas.microsoft.com/office/excel/2006/main">
          <x14:cfRule type="expression" priority="73" id="{B3EEBB9D-CDEC-4E9F-8990-E15D9067E0CB}">
            <xm:f>E41=Scoring!$A$4</xm:f>
            <x14:dxf>
              <fill>
                <patternFill>
                  <bgColor rgb="FF006600"/>
                </patternFill>
              </fill>
            </x14:dxf>
          </x14:cfRule>
          <x14:cfRule type="expression" priority="74" id="{D4ECDE9E-F0A2-41B3-8C06-F7ADBD7DF49B}">
            <xm:f>E41=Scoring!$A$5</xm:f>
            <x14:dxf>
              <fill>
                <patternFill>
                  <bgColor rgb="FF00CC00"/>
                </patternFill>
              </fill>
            </x14:dxf>
          </x14:cfRule>
          <x14:cfRule type="expression" priority="75" id="{41F1B991-8E5A-4013-A037-B8C54660F758}">
            <xm:f>E41=Scoring!$A$6</xm:f>
            <x14:dxf>
              <fill>
                <patternFill>
                  <bgColor rgb="FF99FF66"/>
                </patternFill>
              </fill>
            </x14:dxf>
          </x14:cfRule>
          <x14:cfRule type="expression" priority="76" id="{B06FF17F-845C-4636-A858-C8CB074773F0}">
            <xm:f>E41=Scoring!$A$7</xm:f>
            <x14:dxf>
              <fill>
                <patternFill>
                  <bgColor rgb="FFFFFF00"/>
                </patternFill>
              </fill>
            </x14:dxf>
          </x14:cfRule>
          <x14:cfRule type="expression" priority="77" id="{31872F7E-3219-4245-B7E0-39B906FC258A}">
            <xm:f>E41=Scoring!$A$8</xm:f>
            <x14:dxf>
              <fill>
                <patternFill>
                  <bgColor rgb="FFFF9933"/>
                </patternFill>
              </fill>
            </x14:dxf>
          </x14:cfRule>
          <x14:cfRule type="expression" priority="78" id="{484B0280-EF8A-4601-9661-16C8099D5BF8}">
            <xm:f>E41=Scoring!$A$9</xm:f>
            <x14:dxf>
              <fill>
                <patternFill>
                  <bgColor rgb="FFFF0000"/>
                </patternFill>
              </fill>
            </x14:dxf>
          </x14:cfRule>
          <xm:sqref>E41:E47</xm:sqref>
        </x14:conditionalFormatting>
        <x14:conditionalFormatting xmlns:xm="http://schemas.microsoft.com/office/excel/2006/main">
          <x14:cfRule type="expression" priority="67" id="{EAB9E146-8D59-4332-8579-42A850FD69B8}">
            <xm:f>E54=Scoring!$A$4</xm:f>
            <x14:dxf>
              <fill>
                <patternFill>
                  <bgColor rgb="FF006600"/>
                </patternFill>
              </fill>
            </x14:dxf>
          </x14:cfRule>
          <x14:cfRule type="expression" priority="68" id="{F1EF90C0-0155-4B47-A28A-5EF66F8F9475}">
            <xm:f>E54=Scoring!$A$5</xm:f>
            <x14:dxf>
              <fill>
                <patternFill>
                  <bgColor rgb="FF00CC00"/>
                </patternFill>
              </fill>
            </x14:dxf>
          </x14:cfRule>
          <x14:cfRule type="expression" priority="69" id="{B5AD61F2-B353-47B7-88EE-38C575BA21CC}">
            <xm:f>E54=Scoring!$A$6</xm:f>
            <x14:dxf>
              <fill>
                <patternFill>
                  <bgColor rgb="FF99FF66"/>
                </patternFill>
              </fill>
            </x14:dxf>
          </x14:cfRule>
          <x14:cfRule type="expression" priority="70" id="{9212CC33-5D37-4F2C-B08A-F2281A38AF29}">
            <xm:f>E54=Scoring!$A$7</xm:f>
            <x14:dxf>
              <fill>
                <patternFill>
                  <bgColor rgb="FFFFFF00"/>
                </patternFill>
              </fill>
            </x14:dxf>
          </x14:cfRule>
          <x14:cfRule type="expression" priority="71" id="{74C60366-5290-42E1-AE85-9372684B86EA}">
            <xm:f>E54=Scoring!$A$8</xm:f>
            <x14:dxf>
              <fill>
                <patternFill>
                  <bgColor rgb="FFFF9933"/>
                </patternFill>
              </fill>
            </x14:dxf>
          </x14:cfRule>
          <x14:cfRule type="expression" priority="72" id="{BA3376F2-4353-469D-8008-AA4AEEBAD851}">
            <xm:f>E54=Scoring!$A$9</xm:f>
            <x14:dxf>
              <fill>
                <patternFill>
                  <bgColor rgb="FFFF0000"/>
                </patternFill>
              </fill>
            </x14:dxf>
          </x14:cfRule>
          <xm:sqref>E54:E60</xm:sqref>
        </x14:conditionalFormatting>
        <x14:conditionalFormatting xmlns:xm="http://schemas.microsoft.com/office/excel/2006/main">
          <x14:cfRule type="expression" priority="61" id="{D39F804C-DC4E-4941-BDDE-FB608B679419}">
            <xm:f>E67=Scoring!$A$4</xm:f>
            <x14:dxf>
              <fill>
                <patternFill>
                  <bgColor rgb="FF006600"/>
                </patternFill>
              </fill>
            </x14:dxf>
          </x14:cfRule>
          <x14:cfRule type="expression" priority="62" id="{8025893F-7CF0-4D79-A27F-54354BB71220}">
            <xm:f>E67=Scoring!$A$5</xm:f>
            <x14:dxf>
              <fill>
                <patternFill>
                  <bgColor rgb="FF00CC00"/>
                </patternFill>
              </fill>
            </x14:dxf>
          </x14:cfRule>
          <x14:cfRule type="expression" priority="63" id="{B9D1F2FE-4776-45E0-A346-4FDD1DCE77A4}">
            <xm:f>E67=Scoring!$A$6</xm:f>
            <x14:dxf>
              <fill>
                <patternFill>
                  <bgColor rgb="FF99FF66"/>
                </patternFill>
              </fill>
            </x14:dxf>
          </x14:cfRule>
          <x14:cfRule type="expression" priority="64" id="{E7902663-03F2-4F73-B764-CF9D045B8691}">
            <xm:f>E67=Scoring!$A$7</xm:f>
            <x14:dxf>
              <fill>
                <patternFill>
                  <bgColor rgb="FFFFFF00"/>
                </patternFill>
              </fill>
            </x14:dxf>
          </x14:cfRule>
          <x14:cfRule type="expression" priority="65" id="{EF4C3357-A3F7-45E0-91B8-97EF9A80E3D4}">
            <xm:f>E67=Scoring!$A$8</xm:f>
            <x14:dxf>
              <fill>
                <patternFill>
                  <bgColor rgb="FFFF9933"/>
                </patternFill>
              </fill>
            </x14:dxf>
          </x14:cfRule>
          <x14:cfRule type="expression" priority="66" id="{BDFC8795-E57A-4AF0-9DDA-37D0DF8F1F14}">
            <xm:f>E67=Scoring!$A$9</xm:f>
            <x14:dxf>
              <fill>
                <patternFill>
                  <bgColor rgb="FFFF0000"/>
                </patternFill>
              </fill>
            </x14:dxf>
          </x14:cfRule>
          <xm:sqref>E67:E73</xm:sqref>
        </x14:conditionalFormatting>
        <x14:conditionalFormatting xmlns:xm="http://schemas.microsoft.com/office/excel/2006/main">
          <x14:cfRule type="expression" priority="55" id="{EE3E608A-4201-4344-BB84-934712B113CC}">
            <xm:f>E80=Scoring!$A$4</xm:f>
            <x14:dxf>
              <fill>
                <patternFill>
                  <bgColor rgb="FF006600"/>
                </patternFill>
              </fill>
            </x14:dxf>
          </x14:cfRule>
          <x14:cfRule type="expression" priority="56" id="{476CC644-14F6-4FA0-A61B-521008840D7D}">
            <xm:f>E80=Scoring!$A$5</xm:f>
            <x14:dxf>
              <fill>
                <patternFill>
                  <bgColor rgb="FF00CC00"/>
                </patternFill>
              </fill>
            </x14:dxf>
          </x14:cfRule>
          <x14:cfRule type="expression" priority="57" id="{9144EB18-2119-4A8A-A7FE-50991C04186F}">
            <xm:f>E80=Scoring!$A$6</xm:f>
            <x14:dxf>
              <fill>
                <patternFill>
                  <bgColor rgb="FF99FF66"/>
                </patternFill>
              </fill>
            </x14:dxf>
          </x14:cfRule>
          <x14:cfRule type="expression" priority="58" id="{B6CD36C0-6175-4548-96B4-C276C13A19C3}">
            <xm:f>E80=Scoring!$A$7</xm:f>
            <x14:dxf>
              <fill>
                <patternFill>
                  <bgColor rgb="FFFFFF00"/>
                </patternFill>
              </fill>
            </x14:dxf>
          </x14:cfRule>
          <x14:cfRule type="expression" priority="59" id="{5E324ABB-6BA0-4688-9511-770B256187FE}">
            <xm:f>E80=Scoring!$A$8</xm:f>
            <x14:dxf>
              <fill>
                <patternFill>
                  <bgColor rgb="FFFF9933"/>
                </patternFill>
              </fill>
            </x14:dxf>
          </x14:cfRule>
          <x14:cfRule type="expression" priority="60" id="{5B82ECAE-00DF-4DD5-B00C-03F1E1C7A7BC}">
            <xm:f>E80=Scoring!$A$9</xm:f>
            <x14:dxf>
              <fill>
                <patternFill>
                  <bgColor rgb="FFFF0000"/>
                </patternFill>
              </fill>
            </x14:dxf>
          </x14:cfRule>
          <xm:sqref>E80:E86</xm:sqref>
        </x14:conditionalFormatting>
        <x14:conditionalFormatting xmlns:xm="http://schemas.microsoft.com/office/excel/2006/main">
          <x14:cfRule type="expression" priority="49" id="{26E77A77-DCD8-4794-A6A8-9C18AF67AA2C}">
            <xm:f>E93=Scoring!$A$4</xm:f>
            <x14:dxf>
              <fill>
                <patternFill>
                  <bgColor rgb="FF006600"/>
                </patternFill>
              </fill>
            </x14:dxf>
          </x14:cfRule>
          <x14:cfRule type="expression" priority="50" id="{64829D53-CA0F-4C24-8378-5281D53359F5}">
            <xm:f>E93=Scoring!$A$5</xm:f>
            <x14:dxf>
              <fill>
                <patternFill>
                  <bgColor rgb="FF00CC00"/>
                </patternFill>
              </fill>
            </x14:dxf>
          </x14:cfRule>
          <x14:cfRule type="expression" priority="51" id="{D4ECA0A7-CCBB-4E05-8D72-72074B8ADFE2}">
            <xm:f>E93=Scoring!$A$6</xm:f>
            <x14:dxf>
              <fill>
                <patternFill>
                  <bgColor rgb="FF99FF66"/>
                </patternFill>
              </fill>
            </x14:dxf>
          </x14:cfRule>
          <x14:cfRule type="expression" priority="52" id="{C964B20D-4C46-4841-96DE-A18E0EE67585}">
            <xm:f>E93=Scoring!$A$7</xm:f>
            <x14:dxf>
              <fill>
                <patternFill>
                  <bgColor rgb="FFFFFF00"/>
                </patternFill>
              </fill>
            </x14:dxf>
          </x14:cfRule>
          <x14:cfRule type="expression" priority="53" id="{1C5E4668-3D2F-4F06-8750-07863E5B76D0}">
            <xm:f>E93=Scoring!$A$8</xm:f>
            <x14:dxf>
              <fill>
                <patternFill>
                  <bgColor rgb="FFFF9933"/>
                </patternFill>
              </fill>
            </x14:dxf>
          </x14:cfRule>
          <x14:cfRule type="expression" priority="54" id="{2DA76A3D-4BB9-4579-80F8-88DC88F74C3C}">
            <xm:f>E93=Scoring!$A$9</xm:f>
            <x14:dxf>
              <fill>
                <patternFill>
                  <bgColor rgb="FFFF0000"/>
                </patternFill>
              </fill>
            </x14:dxf>
          </x14:cfRule>
          <xm:sqref>E93:E99</xm:sqref>
        </x14:conditionalFormatting>
        <x14:conditionalFormatting xmlns:xm="http://schemas.microsoft.com/office/excel/2006/main">
          <x14:cfRule type="expression" priority="37" id="{3D57F082-4D6C-430F-A365-0EC27CEF8115}">
            <xm:f>E35=Scoring!$A$4</xm:f>
            <x14:dxf>
              <fill>
                <patternFill>
                  <bgColor rgb="FF006600"/>
                </patternFill>
              </fill>
            </x14:dxf>
          </x14:cfRule>
          <x14:cfRule type="expression" priority="38" id="{323FD386-7CE2-4FE8-B74F-7CD1DBD2E910}">
            <xm:f>E35=Scoring!$A$5</xm:f>
            <x14:dxf>
              <fill>
                <patternFill>
                  <bgColor rgb="FF00CC00"/>
                </patternFill>
              </fill>
            </x14:dxf>
          </x14:cfRule>
          <x14:cfRule type="expression" priority="39" id="{26087703-D7AA-42C2-8EBA-C9843D55D6B3}">
            <xm:f>E35=Scoring!$A$6</xm:f>
            <x14:dxf>
              <fill>
                <patternFill>
                  <bgColor rgb="FF99FF66"/>
                </patternFill>
              </fill>
            </x14:dxf>
          </x14:cfRule>
          <x14:cfRule type="expression" priority="40" id="{EB16508B-C52F-475C-809D-89551A541973}">
            <xm:f>E35=Scoring!$A$7</xm:f>
            <x14:dxf>
              <fill>
                <patternFill>
                  <bgColor rgb="FFFFFF00"/>
                </patternFill>
              </fill>
            </x14:dxf>
          </x14:cfRule>
          <x14:cfRule type="expression" priority="41" id="{D4CAF99C-E722-4690-9E0F-D6A950D6899B}">
            <xm:f>E35=Scoring!$A$8</xm:f>
            <x14:dxf>
              <fill>
                <patternFill>
                  <bgColor rgb="FFFF9933"/>
                </patternFill>
              </fill>
            </x14:dxf>
          </x14:cfRule>
          <x14:cfRule type="expression" priority="42" id="{4BC9E942-78E9-4209-8C9C-42A0E325266B}">
            <xm:f>E35=Scoring!$A$9</xm:f>
            <x14:dxf>
              <fill>
                <patternFill>
                  <bgColor rgb="FFFF0000"/>
                </patternFill>
              </fill>
            </x14:dxf>
          </x14:cfRule>
          <xm:sqref>E35</xm:sqref>
        </x14:conditionalFormatting>
        <x14:conditionalFormatting xmlns:xm="http://schemas.microsoft.com/office/excel/2006/main">
          <x14:cfRule type="expression" priority="31" id="{CDC6F688-2188-4D5D-B81B-04793D3DF236}">
            <xm:f>E48=Scoring!$A$4</xm:f>
            <x14:dxf>
              <fill>
                <patternFill>
                  <bgColor rgb="FF006600"/>
                </patternFill>
              </fill>
            </x14:dxf>
          </x14:cfRule>
          <x14:cfRule type="expression" priority="32" id="{64F6CADA-FA76-41DA-8AE6-914CA0ABC59B}">
            <xm:f>E48=Scoring!$A$5</xm:f>
            <x14:dxf>
              <fill>
                <patternFill>
                  <bgColor rgb="FF00CC00"/>
                </patternFill>
              </fill>
            </x14:dxf>
          </x14:cfRule>
          <x14:cfRule type="expression" priority="33" id="{D1E3F737-7325-4302-8644-33954073EAFE}">
            <xm:f>E48=Scoring!$A$6</xm:f>
            <x14:dxf>
              <fill>
                <patternFill>
                  <bgColor rgb="FF99FF66"/>
                </patternFill>
              </fill>
            </x14:dxf>
          </x14:cfRule>
          <x14:cfRule type="expression" priority="34" id="{B42D38C1-C0F6-4625-BAC6-725AA9C394FD}">
            <xm:f>E48=Scoring!$A$7</xm:f>
            <x14:dxf>
              <fill>
                <patternFill>
                  <bgColor rgb="FFFFFF00"/>
                </patternFill>
              </fill>
            </x14:dxf>
          </x14:cfRule>
          <x14:cfRule type="expression" priority="35" id="{8BC77FB8-F150-469E-993D-3382F43CC51D}">
            <xm:f>E48=Scoring!$A$8</xm:f>
            <x14:dxf>
              <fill>
                <patternFill>
                  <bgColor rgb="FFFF9933"/>
                </patternFill>
              </fill>
            </x14:dxf>
          </x14:cfRule>
          <x14:cfRule type="expression" priority="36" id="{B2DCB075-6D55-4F0E-8D81-6FF527A8CD4C}">
            <xm:f>E48=Scoring!$A$9</xm:f>
            <x14:dxf>
              <fill>
                <patternFill>
                  <bgColor rgb="FFFF0000"/>
                </patternFill>
              </fill>
            </x14:dxf>
          </x14:cfRule>
          <xm:sqref>E48</xm:sqref>
        </x14:conditionalFormatting>
        <x14:conditionalFormatting xmlns:xm="http://schemas.microsoft.com/office/excel/2006/main">
          <x14:cfRule type="expression" priority="25" id="{39EE14CD-2223-42B4-A332-69A82284F764}">
            <xm:f>E61=Scoring!$A$4</xm:f>
            <x14:dxf>
              <fill>
                <patternFill>
                  <bgColor rgb="FF006600"/>
                </patternFill>
              </fill>
            </x14:dxf>
          </x14:cfRule>
          <x14:cfRule type="expression" priority="26" id="{AF9B4A7A-9CB7-456D-9866-5F81625A486D}">
            <xm:f>E61=Scoring!$A$5</xm:f>
            <x14:dxf>
              <fill>
                <patternFill>
                  <bgColor rgb="FF00CC00"/>
                </patternFill>
              </fill>
            </x14:dxf>
          </x14:cfRule>
          <x14:cfRule type="expression" priority="27" id="{4367A054-A819-4ED5-8166-22FC0D99BC7B}">
            <xm:f>E61=Scoring!$A$6</xm:f>
            <x14:dxf>
              <fill>
                <patternFill>
                  <bgColor rgb="FF99FF66"/>
                </patternFill>
              </fill>
            </x14:dxf>
          </x14:cfRule>
          <x14:cfRule type="expression" priority="28" id="{4349C73C-CA96-4801-A1DE-DE2CCF7FFAE9}">
            <xm:f>E61=Scoring!$A$7</xm:f>
            <x14:dxf>
              <fill>
                <patternFill>
                  <bgColor rgb="FFFFFF00"/>
                </patternFill>
              </fill>
            </x14:dxf>
          </x14:cfRule>
          <x14:cfRule type="expression" priority="29" id="{A786C911-B093-417C-AFA8-8F3E98ECFD41}">
            <xm:f>E61=Scoring!$A$8</xm:f>
            <x14:dxf>
              <fill>
                <patternFill>
                  <bgColor rgb="FFFF9933"/>
                </patternFill>
              </fill>
            </x14:dxf>
          </x14:cfRule>
          <x14:cfRule type="expression" priority="30" id="{7D9FBBE5-FC8F-4EFE-B586-9A456F63E4AD}">
            <xm:f>E61=Scoring!$A$9</xm:f>
            <x14:dxf>
              <fill>
                <patternFill>
                  <bgColor rgb="FFFF0000"/>
                </patternFill>
              </fill>
            </x14:dxf>
          </x14:cfRule>
          <xm:sqref>E61</xm:sqref>
        </x14:conditionalFormatting>
        <x14:conditionalFormatting xmlns:xm="http://schemas.microsoft.com/office/excel/2006/main">
          <x14:cfRule type="expression" priority="19" id="{CE8AC4B9-0910-4D94-B8F5-60562ADDA01C}">
            <xm:f>E74=Scoring!$A$4</xm:f>
            <x14:dxf>
              <fill>
                <patternFill>
                  <bgColor rgb="FF006600"/>
                </patternFill>
              </fill>
            </x14:dxf>
          </x14:cfRule>
          <x14:cfRule type="expression" priority="20" id="{B8A56821-4775-4278-ADC4-8645C4B0D43B}">
            <xm:f>E74=Scoring!$A$5</xm:f>
            <x14:dxf>
              <fill>
                <patternFill>
                  <bgColor rgb="FF00CC00"/>
                </patternFill>
              </fill>
            </x14:dxf>
          </x14:cfRule>
          <x14:cfRule type="expression" priority="21" id="{FB0B7933-99B9-4DD8-95D6-AEED53EC2EEE}">
            <xm:f>E74=Scoring!$A$6</xm:f>
            <x14:dxf>
              <fill>
                <patternFill>
                  <bgColor rgb="FF99FF66"/>
                </patternFill>
              </fill>
            </x14:dxf>
          </x14:cfRule>
          <x14:cfRule type="expression" priority="22" id="{A140A0ED-EAC0-43E6-9CF0-0F6D2068058E}">
            <xm:f>E74=Scoring!$A$7</xm:f>
            <x14:dxf>
              <fill>
                <patternFill>
                  <bgColor rgb="FFFFFF00"/>
                </patternFill>
              </fill>
            </x14:dxf>
          </x14:cfRule>
          <x14:cfRule type="expression" priority="23" id="{5E38635C-1F41-413C-958F-93D0A62DF32B}">
            <xm:f>E74=Scoring!$A$8</xm:f>
            <x14:dxf>
              <fill>
                <patternFill>
                  <bgColor rgb="FFFF9933"/>
                </patternFill>
              </fill>
            </x14:dxf>
          </x14:cfRule>
          <x14:cfRule type="expression" priority="24" id="{5E8FE7C3-5A51-47D6-99A8-3A71A83ED619}">
            <xm:f>E74=Scoring!$A$9</xm:f>
            <x14:dxf>
              <fill>
                <patternFill>
                  <bgColor rgb="FFFF0000"/>
                </patternFill>
              </fill>
            </x14:dxf>
          </x14:cfRule>
          <xm:sqref>E74</xm:sqref>
        </x14:conditionalFormatting>
        <x14:conditionalFormatting xmlns:xm="http://schemas.microsoft.com/office/excel/2006/main">
          <x14:cfRule type="expression" priority="13" id="{7513F1DF-F9AA-4D7B-9269-E3B61DB0456D}">
            <xm:f>E87=Scoring!$A$4</xm:f>
            <x14:dxf>
              <fill>
                <patternFill>
                  <bgColor rgb="FF006600"/>
                </patternFill>
              </fill>
            </x14:dxf>
          </x14:cfRule>
          <x14:cfRule type="expression" priority="14" id="{B5631E1E-7CE0-47B9-AEA1-B484500D8D1F}">
            <xm:f>E87=Scoring!$A$5</xm:f>
            <x14:dxf>
              <fill>
                <patternFill>
                  <bgColor rgb="FF00CC00"/>
                </patternFill>
              </fill>
            </x14:dxf>
          </x14:cfRule>
          <x14:cfRule type="expression" priority="15" id="{A964F9B9-D2E9-4D65-9821-2E7E1DD5ED76}">
            <xm:f>E87=Scoring!$A$6</xm:f>
            <x14:dxf>
              <fill>
                <patternFill>
                  <bgColor rgb="FF99FF66"/>
                </patternFill>
              </fill>
            </x14:dxf>
          </x14:cfRule>
          <x14:cfRule type="expression" priority="16" id="{55199A39-17DA-4DF0-A441-734125536BD1}">
            <xm:f>E87=Scoring!$A$7</xm:f>
            <x14:dxf>
              <fill>
                <patternFill>
                  <bgColor rgb="FFFFFF00"/>
                </patternFill>
              </fill>
            </x14:dxf>
          </x14:cfRule>
          <x14:cfRule type="expression" priority="17" id="{F55AAA03-D94F-4E34-9F90-44F53EEED951}">
            <xm:f>E87=Scoring!$A$8</xm:f>
            <x14:dxf>
              <fill>
                <patternFill>
                  <bgColor rgb="FFFF9933"/>
                </patternFill>
              </fill>
            </x14:dxf>
          </x14:cfRule>
          <x14:cfRule type="expression" priority="18" id="{C4D67F0F-00F6-4953-A1C1-4F4C14375060}">
            <xm:f>E87=Scoring!$A$9</xm:f>
            <x14:dxf>
              <fill>
                <patternFill>
                  <bgColor rgb="FFFF0000"/>
                </patternFill>
              </fill>
            </x14:dxf>
          </x14:cfRule>
          <xm:sqref>E87</xm:sqref>
        </x14:conditionalFormatting>
        <x14:conditionalFormatting xmlns:xm="http://schemas.microsoft.com/office/excel/2006/main">
          <x14:cfRule type="expression" priority="7" id="{194FBFDB-B17E-40B5-A7C3-F45D989107DF}">
            <xm:f>E100=Scoring!$A$4</xm:f>
            <x14:dxf>
              <fill>
                <patternFill>
                  <bgColor rgb="FF006600"/>
                </patternFill>
              </fill>
            </x14:dxf>
          </x14:cfRule>
          <x14:cfRule type="expression" priority="8" id="{7E0112B9-F11F-47BF-B55B-C08AA7759E38}">
            <xm:f>E100=Scoring!$A$5</xm:f>
            <x14:dxf>
              <fill>
                <patternFill>
                  <bgColor rgb="FF00CC00"/>
                </patternFill>
              </fill>
            </x14:dxf>
          </x14:cfRule>
          <x14:cfRule type="expression" priority="9" id="{5AA6EDC0-3E9E-4A99-B6BB-B910B1E58137}">
            <xm:f>E100=Scoring!$A$6</xm:f>
            <x14:dxf>
              <fill>
                <patternFill>
                  <bgColor rgb="FF99FF66"/>
                </patternFill>
              </fill>
            </x14:dxf>
          </x14:cfRule>
          <x14:cfRule type="expression" priority="10" id="{BC530FF0-BE18-4BEC-B5D9-C51A28205932}">
            <xm:f>E100=Scoring!$A$7</xm:f>
            <x14:dxf>
              <fill>
                <patternFill>
                  <bgColor rgb="FFFFFF00"/>
                </patternFill>
              </fill>
            </x14:dxf>
          </x14:cfRule>
          <x14:cfRule type="expression" priority="11" id="{9098CEC2-49A0-4306-9A42-3695CF85A63F}">
            <xm:f>E100=Scoring!$A$8</xm:f>
            <x14:dxf>
              <fill>
                <patternFill>
                  <bgColor rgb="FFFF9933"/>
                </patternFill>
              </fill>
            </x14:dxf>
          </x14:cfRule>
          <x14:cfRule type="expression" priority="12" id="{7F220646-0BE2-491E-BB70-E42A80846E57}">
            <xm:f>E100=Scoring!$A$9</xm:f>
            <x14:dxf>
              <fill>
                <patternFill>
                  <bgColor rgb="FFFF0000"/>
                </patternFill>
              </fill>
            </x14:dxf>
          </x14:cfRule>
          <xm:sqref>E100</xm:sqref>
        </x14:conditionalFormatting>
        <x14:conditionalFormatting xmlns:xm="http://schemas.microsoft.com/office/excel/2006/main">
          <x14:cfRule type="expression" priority="1" id="{BD10B344-8508-44BE-9768-B55627C767EF}">
            <xm:f>E113=Scoring!$A$4</xm:f>
            <x14:dxf>
              <fill>
                <patternFill>
                  <bgColor rgb="FF006600"/>
                </patternFill>
              </fill>
            </x14:dxf>
          </x14:cfRule>
          <x14:cfRule type="expression" priority="2" id="{9790EA20-29FB-4430-ACD8-DEAB518BD8C5}">
            <xm:f>E113=Scoring!$A$5</xm:f>
            <x14:dxf>
              <fill>
                <patternFill>
                  <bgColor rgb="FF00CC00"/>
                </patternFill>
              </fill>
            </x14:dxf>
          </x14:cfRule>
          <x14:cfRule type="expression" priority="3" id="{BE53C606-BECA-48F0-A708-88FA50C2990C}">
            <xm:f>E113=Scoring!$A$6</xm:f>
            <x14:dxf>
              <fill>
                <patternFill>
                  <bgColor rgb="FF99FF66"/>
                </patternFill>
              </fill>
            </x14:dxf>
          </x14:cfRule>
          <x14:cfRule type="expression" priority="4" id="{DD9E4378-605D-4F0C-BB94-31AAD838B4DE}">
            <xm:f>E113=Scoring!$A$7</xm:f>
            <x14:dxf>
              <fill>
                <patternFill>
                  <bgColor rgb="FFFFFF00"/>
                </patternFill>
              </fill>
            </x14:dxf>
          </x14:cfRule>
          <x14:cfRule type="expression" priority="5" id="{BE62AA10-221C-48E0-B50D-DB4222B18B25}">
            <xm:f>E113=Scoring!$A$8</xm:f>
            <x14:dxf>
              <fill>
                <patternFill>
                  <bgColor rgb="FFFF9933"/>
                </patternFill>
              </fill>
            </x14:dxf>
          </x14:cfRule>
          <x14:cfRule type="expression" priority="6" id="{DD58C8FB-2482-4B32-B7AA-55B2AF54EAC2}">
            <xm:f>E113=Scoring!$A$9</xm:f>
            <x14:dxf>
              <fill>
                <patternFill>
                  <bgColor rgb="FFFF0000"/>
                </patternFill>
              </fill>
            </x14:dxf>
          </x14:cfRule>
          <xm:sqref>E113</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autoPageBreaks="0"/>
  </sheetPr>
  <dimension ref="A1:AM113"/>
  <sheetViews>
    <sheetView showRowColHeaders="0" workbookViewId="0">
      <selection activeCell="A79" sqref="A79:C79"/>
    </sheetView>
  </sheetViews>
  <sheetFormatPr defaultColWidth="8.85546875" defaultRowHeight="15" x14ac:dyDescent="0.25"/>
  <cols>
    <col min="1" max="1" width="33.85546875" customWidth="1"/>
    <col min="4" max="5" width="9.85546875" customWidth="1"/>
    <col min="25" max="25" width="9.7109375" customWidth="1"/>
    <col min="27" max="27" width="9.7109375" customWidth="1"/>
  </cols>
  <sheetData>
    <row r="1" spans="1:39" ht="29.45" customHeight="1" x14ac:dyDescent="0.25">
      <c r="A1" s="260" t="s">
        <v>94</v>
      </c>
      <c r="B1" s="128"/>
      <c r="C1" s="128"/>
      <c r="D1" s="128"/>
      <c r="E1" s="128"/>
    </row>
    <row r="2" spans="1:39" ht="15" customHeight="1" x14ac:dyDescent="0.25">
      <c r="A2" s="287" t="s">
        <v>73</v>
      </c>
      <c r="B2" s="288"/>
      <c r="C2" s="288"/>
      <c r="D2" s="118"/>
      <c r="E2" s="119"/>
    </row>
    <row r="3" spans="1:39" ht="42.6" customHeight="1" x14ac:dyDescent="0.25">
      <c r="A3" s="321" t="str">
        <f>IF(Objectives!B2="","",Objectives!B2)</f>
        <v/>
      </c>
      <c r="B3" s="283"/>
      <c r="C3" s="283"/>
      <c r="D3" s="283"/>
      <c r="E3" s="322"/>
    </row>
    <row r="4" spans="1:39" ht="30" customHeight="1" x14ac:dyDescent="0.25">
      <c r="A4" s="285" t="s">
        <v>95</v>
      </c>
      <c r="B4" s="326"/>
      <c r="C4" s="327"/>
      <c r="D4" s="122" t="s">
        <v>96</v>
      </c>
      <c r="E4" s="122" t="s">
        <v>97</v>
      </c>
      <c r="F4" s="121"/>
      <c r="G4" s="121"/>
      <c r="H4" s="121"/>
      <c r="I4" s="121"/>
      <c r="J4" s="121"/>
      <c r="K4" s="121"/>
      <c r="L4" s="121"/>
      <c r="M4" s="121"/>
      <c r="N4" s="121"/>
      <c r="O4" s="121"/>
      <c r="P4" s="121"/>
      <c r="Q4" s="121"/>
      <c r="R4" s="121"/>
      <c r="S4" s="121"/>
      <c r="T4" s="121"/>
      <c r="U4" s="121"/>
      <c r="V4" s="121"/>
      <c r="W4" s="121"/>
      <c r="X4" s="121"/>
      <c r="AA4" s="127" t="s">
        <v>98</v>
      </c>
      <c r="AB4" s="127"/>
      <c r="AC4" s="127" t="s">
        <v>96</v>
      </c>
      <c r="AD4" s="135" t="s">
        <v>26</v>
      </c>
      <c r="AE4" s="127" t="s">
        <v>99</v>
      </c>
      <c r="AF4" s="127"/>
      <c r="AG4" s="121"/>
      <c r="AH4" s="121"/>
      <c r="AI4" s="121"/>
      <c r="AJ4" s="121"/>
      <c r="AK4" s="121"/>
      <c r="AL4" s="121"/>
      <c r="AM4" s="121"/>
    </row>
    <row r="5" spans="1:39" ht="36" customHeight="1" x14ac:dyDescent="0.25">
      <c r="A5" s="328"/>
      <c r="B5" s="329"/>
      <c r="C5" s="330"/>
      <c r="D5" s="132"/>
      <c r="E5" s="133"/>
      <c r="F5" s="121"/>
      <c r="G5" s="121"/>
      <c r="H5" s="121"/>
      <c r="I5" s="121"/>
      <c r="J5" s="121"/>
      <c r="K5" s="121"/>
      <c r="L5" s="121"/>
      <c r="M5" s="121"/>
      <c r="N5" s="121"/>
      <c r="O5" s="121"/>
      <c r="P5" s="121"/>
      <c r="Q5" s="121"/>
      <c r="R5" s="121"/>
      <c r="S5" s="121"/>
      <c r="T5" s="121"/>
      <c r="U5" s="121"/>
      <c r="V5" s="121"/>
      <c r="W5" s="121"/>
      <c r="X5" s="121"/>
      <c r="AA5" s="136">
        <f t="shared" ref="AA5:AA12" si="0">IF(E5=0,0,E5)</f>
        <v>0</v>
      </c>
      <c r="AB5" s="127"/>
      <c r="AC5" s="124">
        <f>IF(D5="Very High",Scoring!$B$94,IF(D5="High",Scoring!$B$95,IF(D5="Medium",Scoring!$B$96,IF(D5="Low",Scoring!$B$97,IF(D5="Very Low",Scoring!$B$98,IF(D5="",0))))))</f>
        <v>0</v>
      </c>
      <c r="AD5" s="124">
        <f>IF(D5="Very High",Scoring!$C$94,IF(D5="High",Scoring!$C$95,IF(D5="Medium",Scoring!$C$96,IF(D5="Low",Scoring!$C$97,IF(D5="Very Low",Scoring!$C$98,IF(D5="",0))))))</f>
        <v>0</v>
      </c>
      <c r="AE5" s="124">
        <f>AC5*AD5</f>
        <v>0</v>
      </c>
      <c r="AF5" s="127"/>
      <c r="AG5" s="121"/>
      <c r="AH5" s="121"/>
      <c r="AI5" s="121"/>
      <c r="AJ5" s="121"/>
      <c r="AK5" s="121"/>
      <c r="AL5" s="121"/>
      <c r="AM5" s="121"/>
    </row>
    <row r="6" spans="1:39" ht="45" customHeight="1" x14ac:dyDescent="0.25">
      <c r="A6" s="328"/>
      <c r="B6" s="329"/>
      <c r="C6" s="330"/>
      <c r="D6" s="132"/>
      <c r="E6" s="133"/>
      <c r="F6" s="121"/>
      <c r="G6" s="121"/>
      <c r="H6" s="121"/>
      <c r="I6" s="121"/>
      <c r="J6" s="121"/>
      <c r="K6" s="121"/>
      <c r="L6" s="121"/>
      <c r="M6" s="121"/>
      <c r="N6" s="121"/>
      <c r="O6" s="121"/>
      <c r="P6" s="121"/>
      <c r="Q6" s="121"/>
      <c r="R6" s="121"/>
      <c r="S6" s="121"/>
      <c r="T6" s="121"/>
      <c r="U6" s="121"/>
      <c r="V6" s="121"/>
      <c r="W6" s="121"/>
      <c r="X6" s="121"/>
      <c r="AA6" s="136">
        <f t="shared" si="0"/>
        <v>0</v>
      </c>
      <c r="AB6" s="127"/>
      <c r="AC6" s="124">
        <f>IF(D6="Very High",Scoring!$B$94,IF(D6="High",Scoring!$B$95,IF(D6="Medium",Scoring!$B$96,IF(D6="Low",Scoring!$B$97,IF(D6="Very Low",Scoring!$B$98,IF(D6="",0))))))</f>
        <v>0</v>
      </c>
      <c r="AD6" s="124">
        <f>IF(D6="Very High",Scoring!$C$94,IF(D6="High",Scoring!$C$95,IF(D6="Medium",Scoring!$C$96,IF(D6="Low",Scoring!$C$97,IF(D6="Very Low",Scoring!$C$98,IF(D6="",0))))))</f>
        <v>0</v>
      </c>
      <c r="AE6" s="124">
        <f t="shared" ref="AE6:AE12" si="1">AC6*AD6</f>
        <v>0</v>
      </c>
      <c r="AF6" s="127"/>
      <c r="AG6" s="121"/>
      <c r="AH6" s="121"/>
      <c r="AI6" s="121"/>
      <c r="AJ6" s="121"/>
      <c r="AK6" s="121"/>
      <c r="AL6" s="121"/>
      <c r="AM6" s="121"/>
    </row>
    <row r="7" spans="1:39" ht="37.15" customHeight="1" x14ac:dyDescent="0.25">
      <c r="A7" s="331"/>
      <c r="B7" s="332"/>
      <c r="C7" s="333"/>
      <c r="D7" s="132"/>
      <c r="E7" s="133"/>
      <c r="F7" s="121"/>
      <c r="G7" s="121"/>
      <c r="H7" s="121"/>
      <c r="I7" s="121"/>
      <c r="J7" s="121"/>
      <c r="K7" s="121"/>
      <c r="L7" s="121"/>
      <c r="M7" s="121"/>
      <c r="N7" s="121"/>
      <c r="O7" s="121"/>
      <c r="P7" s="121"/>
      <c r="Q7" s="121"/>
      <c r="R7" s="121"/>
      <c r="S7" s="121"/>
      <c r="T7" s="121"/>
      <c r="U7" s="121"/>
      <c r="V7" s="121"/>
      <c r="W7" s="121"/>
      <c r="X7" s="121"/>
      <c r="AA7" s="136">
        <f t="shared" si="0"/>
        <v>0</v>
      </c>
      <c r="AB7" s="127"/>
      <c r="AC7" s="124">
        <f>IF(D7="Very High",Scoring!$B$94,IF(D7="High",Scoring!$B$95,IF(D7="Medium",Scoring!$B$96,IF(D7="Low",Scoring!$B$97,IF(D7="Very Low",Scoring!$B$98,IF(D7="",0))))))</f>
        <v>0</v>
      </c>
      <c r="AD7" s="124">
        <f>IF(D7="Very High",Scoring!$C$94,IF(D7="High",Scoring!$C$95,IF(D7="Medium",Scoring!$C$96,IF(D7="Low",Scoring!$C$97,IF(D7="Very Low",Scoring!$C$98,IF(D7="",0))))))</f>
        <v>0</v>
      </c>
      <c r="AE7" s="124">
        <f t="shared" si="1"/>
        <v>0</v>
      </c>
      <c r="AF7" s="127"/>
      <c r="AG7" s="121"/>
      <c r="AH7" s="121"/>
      <c r="AI7" s="121"/>
      <c r="AJ7" s="121"/>
      <c r="AK7" s="121"/>
      <c r="AL7" s="121"/>
      <c r="AM7" s="121"/>
    </row>
    <row r="8" spans="1:39" ht="45" customHeight="1" x14ac:dyDescent="0.25">
      <c r="A8" s="328"/>
      <c r="B8" s="329"/>
      <c r="C8" s="329"/>
      <c r="D8" s="132"/>
      <c r="E8" s="133"/>
      <c r="F8" s="121"/>
      <c r="G8" s="121"/>
      <c r="H8" s="121"/>
      <c r="I8" s="121"/>
      <c r="J8" s="121"/>
      <c r="K8" s="121"/>
      <c r="L8" s="121"/>
      <c r="M8" s="121"/>
      <c r="N8" s="121"/>
      <c r="O8" s="121"/>
      <c r="P8" s="121"/>
      <c r="Q8" s="121"/>
      <c r="R8" s="121"/>
      <c r="S8" s="121"/>
      <c r="T8" s="121"/>
      <c r="U8" s="121"/>
      <c r="V8" s="121"/>
      <c r="W8" s="121"/>
      <c r="X8" s="121"/>
      <c r="AA8" s="136">
        <f t="shared" si="0"/>
        <v>0</v>
      </c>
      <c r="AB8" s="127"/>
      <c r="AC8" s="124">
        <f>IF(D8="Very High",Scoring!$B$94,IF(D8="High",Scoring!$B$95,IF(D8="Medium",Scoring!$B$96,IF(D8="Low",Scoring!$B$97,IF(D8="Very Low",Scoring!$B$98,IF(D8="",0))))))</f>
        <v>0</v>
      </c>
      <c r="AD8" s="124">
        <f>IF(D8="Very High",Scoring!$C$94,IF(D8="High",Scoring!$C$95,IF(D8="Medium",Scoring!$C$96,IF(D8="Low",Scoring!$C$97,IF(D8="Very Low",Scoring!$C$98,IF(D8="",0))))))</f>
        <v>0</v>
      </c>
      <c r="AE8" s="124">
        <f t="shared" si="1"/>
        <v>0</v>
      </c>
      <c r="AF8" s="127"/>
      <c r="AG8" s="121"/>
      <c r="AH8" s="121"/>
      <c r="AI8" s="121"/>
      <c r="AJ8" s="121"/>
      <c r="AK8" s="121"/>
      <c r="AL8" s="121"/>
      <c r="AM8" s="121"/>
    </row>
    <row r="9" spans="1:39" ht="39.6" customHeight="1" x14ac:dyDescent="0.25">
      <c r="A9" s="334"/>
      <c r="B9" s="335"/>
      <c r="C9" s="336"/>
      <c r="D9" s="132"/>
      <c r="E9" s="133"/>
      <c r="F9" s="121"/>
      <c r="G9" s="121"/>
      <c r="H9" s="121"/>
      <c r="I9" s="121"/>
      <c r="J9" s="121"/>
      <c r="K9" s="121"/>
      <c r="L9" s="121"/>
      <c r="M9" s="121"/>
      <c r="N9" s="121"/>
      <c r="O9" s="121"/>
      <c r="P9" s="121"/>
      <c r="Q9" s="121"/>
      <c r="R9" s="121"/>
      <c r="S9" s="121"/>
      <c r="T9" s="121"/>
      <c r="U9" s="121"/>
      <c r="V9" s="121"/>
      <c r="W9" s="121"/>
      <c r="X9" s="121"/>
      <c r="AA9" s="136">
        <f t="shared" si="0"/>
        <v>0</v>
      </c>
      <c r="AB9" s="127"/>
      <c r="AC9" s="124">
        <f>IF(D9="Very High",Scoring!$B$94,IF(D9="High",Scoring!$B$95,IF(D9="Medium",Scoring!$B$96,IF(D9="Low",Scoring!$B$97,IF(D9="Very Low",Scoring!$B$98,IF(D9="",0))))))</f>
        <v>0</v>
      </c>
      <c r="AD9" s="124">
        <f>IF(D9="Very High",Scoring!$C$94,IF(D9="High",Scoring!$C$95,IF(D9="Medium",Scoring!$C$96,IF(D9="Low",Scoring!$C$97,IF(D9="Very Low",Scoring!$C$98,IF(D9="",0))))))</f>
        <v>0</v>
      </c>
      <c r="AE9" s="124">
        <f t="shared" si="1"/>
        <v>0</v>
      </c>
      <c r="AF9" s="127"/>
      <c r="AG9" s="121"/>
      <c r="AH9" s="121"/>
      <c r="AI9" s="121"/>
      <c r="AJ9" s="121"/>
      <c r="AK9" s="121"/>
      <c r="AL9" s="121"/>
      <c r="AM9" s="121"/>
    </row>
    <row r="10" spans="1:39" ht="46.9" customHeight="1" x14ac:dyDescent="0.25">
      <c r="A10" s="331"/>
      <c r="B10" s="332"/>
      <c r="C10" s="332"/>
      <c r="D10" s="132"/>
      <c r="E10" s="133"/>
      <c r="F10" s="121"/>
      <c r="G10" s="121"/>
      <c r="H10" s="121"/>
      <c r="I10" s="121"/>
      <c r="J10" s="121"/>
      <c r="K10" s="121"/>
      <c r="L10" s="121"/>
      <c r="M10" s="121"/>
      <c r="N10" s="121"/>
      <c r="O10" s="121"/>
      <c r="P10" s="121"/>
      <c r="Q10" s="121"/>
      <c r="R10" s="121"/>
      <c r="S10" s="121"/>
      <c r="T10" s="121"/>
      <c r="U10" s="121"/>
      <c r="V10" s="121"/>
      <c r="W10" s="121"/>
      <c r="X10" s="121"/>
      <c r="AA10" s="136">
        <f t="shared" si="0"/>
        <v>0</v>
      </c>
      <c r="AB10" s="127"/>
      <c r="AC10" s="124">
        <f>IF(D10="Very High",Scoring!$B$94,IF(D10="High",Scoring!$B$95,IF(D10="Medium",Scoring!$B$96,IF(D10="Low",Scoring!$B$97,IF(D10="Very Low",Scoring!$B$98,IF(D10="",0))))))</f>
        <v>0</v>
      </c>
      <c r="AD10" s="124">
        <f>IF(D10="Very High",Scoring!$C$94,IF(D10="High",Scoring!$C$95,IF(D10="Medium",Scoring!$C$96,IF(D10="Low",Scoring!$C$97,IF(D10="Very Low",Scoring!$C$98,IF(D10="",0))))))</f>
        <v>0</v>
      </c>
      <c r="AE10" s="124">
        <f t="shared" si="1"/>
        <v>0</v>
      </c>
      <c r="AF10" s="127"/>
      <c r="AG10" s="121"/>
      <c r="AH10" s="121"/>
      <c r="AI10" s="121"/>
      <c r="AJ10" s="121"/>
      <c r="AK10" s="121"/>
      <c r="AL10" s="121"/>
      <c r="AM10" s="121"/>
    </row>
    <row r="11" spans="1:39" ht="26.45" customHeight="1" x14ac:dyDescent="0.25">
      <c r="A11" s="331"/>
      <c r="B11" s="332"/>
      <c r="C11" s="333"/>
      <c r="D11" s="132"/>
      <c r="E11" s="133"/>
      <c r="F11" s="121"/>
      <c r="G11" s="121"/>
      <c r="H11" s="121"/>
      <c r="I11" s="121"/>
      <c r="J11" s="121"/>
      <c r="K11" s="121"/>
      <c r="L11" s="121"/>
      <c r="M11" s="121"/>
      <c r="N11" s="121"/>
      <c r="O11" s="121"/>
      <c r="P11" s="121"/>
      <c r="Q11" s="121"/>
      <c r="R11" s="121"/>
      <c r="S11" s="121"/>
      <c r="T11" s="121"/>
      <c r="U11" s="121"/>
      <c r="V11" s="121"/>
      <c r="W11" s="121"/>
      <c r="X11" s="121"/>
      <c r="AA11" s="136">
        <f t="shared" si="0"/>
        <v>0</v>
      </c>
      <c r="AB11" s="127"/>
      <c r="AC11" s="124">
        <f>IF(D11="Very High",Scoring!$B$94,IF(D11="High",Scoring!$B$95,IF(D11="Medium",Scoring!$B$96,IF(D11="Low",Scoring!$B$97,IF(D11="Very Low",Scoring!$B$98,IF(D11="",0))))))</f>
        <v>0</v>
      </c>
      <c r="AD11" s="124">
        <f>IF(D11="Very High",Scoring!$C$94,IF(D11="High",Scoring!$C$95,IF(D11="Medium",Scoring!$C$96,IF(D11="Low",Scoring!$C$97,IF(D11="Very Low",Scoring!$C$98,IF(D11="",0))))))</f>
        <v>0</v>
      </c>
      <c r="AE11" s="124">
        <f t="shared" si="1"/>
        <v>0</v>
      </c>
      <c r="AF11" s="127"/>
      <c r="AG11" s="121"/>
      <c r="AH11" s="121"/>
      <c r="AI11" s="121"/>
      <c r="AJ11" s="121"/>
      <c r="AK11" s="121"/>
      <c r="AL11" s="121"/>
      <c r="AM11" s="121"/>
    </row>
    <row r="12" spans="1:39" ht="26.45" customHeight="1" thickBot="1" x14ac:dyDescent="0.3">
      <c r="A12" s="323"/>
      <c r="B12" s="324"/>
      <c r="C12" s="325"/>
      <c r="D12" s="183"/>
      <c r="E12" s="184"/>
      <c r="F12" s="121"/>
      <c r="G12" s="121"/>
      <c r="H12" s="121"/>
      <c r="I12" s="121"/>
      <c r="J12" s="121"/>
      <c r="K12" s="121"/>
      <c r="L12" s="121"/>
      <c r="M12" s="121"/>
      <c r="N12" s="121"/>
      <c r="O12" s="121"/>
      <c r="P12" s="121"/>
      <c r="Q12" s="121"/>
      <c r="R12" s="121"/>
      <c r="S12" s="121"/>
      <c r="T12" s="121"/>
      <c r="U12" s="121"/>
      <c r="V12" s="121"/>
      <c r="W12" s="121"/>
      <c r="X12" s="121"/>
      <c r="AA12" s="159">
        <f t="shared" si="0"/>
        <v>0</v>
      </c>
      <c r="AB12" s="160"/>
      <c r="AC12" s="161">
        <f>IF(D12="Very High",Scoring!$B$94,IF(D12="High",Scoring!$B$95,IF(D12="Medium",Scoring!$B$96,IF(D12="Low",Scoring!$B$97,IF(D12="Very Low",Scoring!$B$98,IF(D12="",0))))))</f>
        <v>0</v>
      </c>
      <c r="AD12" s="161">
        <f>IF(D12="Very High",Scoring!$C$94,IF(D12="High",Scoring!$C$95,IF(D12="Medium",Scoring!$C$96,IF(D12="Low",Scoring!$C$97,IF(D12="Very Low",Scoring!$C$98,IF(D12="",0))))))</f>
        <v>0</v>
      </c>
      <c r="AE12" s="161">
        <f t="shared" si="1"/>
        <v>0</v>
      </c>
      <c r="AF12" s="127"/>
      <c r="AG12" s="121"/>
      <c r="AH12" s="121"/>
      <c r="AI12" s="121"/>
      <c r="AJ12" s="121"/>
      <c r="AK12" s="121"/>
      <c r="AL12" s="121"/>
      <c r="AM12" s="121"/>
    </row>
    <row r="13" spans="1:39" x14ac:dyDescent="0.25">
      <c r="A13" s="318" t="s">
        <v>100</v>
      </c>
      <c r="B13" s="319"/>
      <c r="C13" s="320"/>
      <c r="D13" s="185"/>
      <c r="E13" s="186">
        <f>AA13</f>
        <v>0</v>
      </c>
      <c r="F13" s="125"/>
      <c r="G13" s="125"/>
      <c r="H13" s="125"/>
      <c r="I13" s="125"/>
      <c r="J13" s="125"/>
      <c r="K13" s="125"/>
      <c r="L13" s="125"/>
      <c r="M13" s="125"/>
      <c r="N13" s="125"/>
      <c r="O13" s="125"/>
      <c r="P13" s="125"/>
      <c r="Q13" s="125"/>
      <c r="R13" s="125"/>
      <c r="S13" s="125"/>
      <c r="T13" s="125"/>
      <c r="U13" s="125"/>
      <c r="V13" s="125"/>
      <c r="W13" s="125"/>
      <c r="X13" s="125"/>
      <c r="AA13" s="126">
        <f>SUM(AA5:AA12)</f>
        <v>0</v>
      </c>
      <c r="AB13" s="127"/>
      <c r="AC13" s="127"/>
      <c r="AD13" s="124">
        <f>SUM(AD5:AD12)</f>
        <v>0</v>
      </c>
      <c r="AE13" s="124">
        <f>SUM(AE5:AE12)</f>
        <v>0</v>
      </c>
      <c r="AF13" s="163">
        <f>IFERROR(AE13/AD13,0)</f>
        <v>0</v>
      </c>
      <c r="AG13" s="127" t="s">
        <v>101</v>
      </c>
      <c r="AH13" s="121"/>
      <c r="AI13" s="121"/>
      <c r="AJ13" s="125"/>
      <c r="AK13" s="125"/>
      <c r="AL13" s="125"/>
      <c r="AM13" s="125"/>
    </row>
    <row r="14" spans="1:39" x14ac:dyDescent="0.25">
      <c r="A14" s="315" t="s">
        <v>102</v>
      </c>
      <c r="B14" s="316"/>
      <c r="C14" s="317"/>
      <c r="D14" s="187" t="str">
        <f>AF15</f>
        <v>-</v>
      </c>
      <c r="E14" s="187" t="str">
        <f>AA15</f>
        <v>-</v>
      </c>
      <c r="F14" s="125"/>
      <c r="G14" s="125"/>
      <c r="H14" s="125"/>
      <c r="I14" s="125"/>
      <c r="J14" s="125"/>
      <c r="K14" s="125"/>
      <c r="L14" s="125"/>
      <c r="M14" s="125"/>
      <c r="N14" s="125"/>
      <c r="O14" s="125"/>
      <c r="P14" s="125"/>
      <c r="Q14" s="125"/>
      <c r="R14" s="125"/>
      <c r="S14" s="125"/>
      <c r="T14" s="125"/>
      <c r="U14" s="125"/>
      <c r="V14" s="125"/>
      <c r="W14" s="125"/>
      <c r="X14" s="125"/>
      <c r="AA14" s="126"/>
      <c r="AB14" s="127"/>
      <c r="AC14" s="127"/>
      <c r="AD14" s="124"/>
      <c r="AE14" s="124"/>
      <c r="AF14" s="163"/>
      <c r="AG14" s="127"/>
      <c r="AH14" s="121"/>
      <c r="AI14" s="121"/>
      <c r="AJ14" s="125"/>
      <c r="AK14" s="125"/>
      <c r="AL14" s="125"/>
      <c r="AM14" s="125"/>
    </row>
    <row r="15" spans="1:39" ht="30" customHeight="1" x14ac:dyDescent="0.25">
      <c r="A15" s="120"/>
      <c r="B15" s="120"/>
      <c r="C15" s="120"/>
      <c r="D15" s="120"/>
      <c r="E15" s="120"/>
      <c r="F15" s="121"/>
      <c r="G15" s="121"/>
      <c r="H15" s="121"/>
      <c r="I15" s="121"/>
      <c r="J15" s="121"/>
      <c r="K15" s="121"/>
      <c r="L15" s="121"/>
      <c r="M15" s="121"/>
      <c r="N15" s="121"/>
      <c r="O15" s="121"/>
      <c r="P15" s="121"/>
      <c r="Q15" s="121"/>
      <c r="R15" s="121"/>
      <c r="S15" s="121"/>
      <c r="T15" s="121"/>
      <c r="U15" s="121"/>
      <c r="V15" s="121"/>
      <c r="W15" s="121"/>
      <c r="X15" s="121"/>
      <c r="AA15" s="137" t="str">
        <f>IF(AA13&gt;=Scoring!$C$121,"Very High",IF(AA13&gt;=Scoring!$C$122,"High",IF(AA13&gt;=Scoring!$C$123,"Medium",IF(AA13&gt;=Scoring!$C$124,"Low","-"))))</f>
        <v>-</v>
      </c>
      <c r="AB15" s="127"/>
      <c r="AC15" s="127"/>
      <c r="AD15" s="127"/>
      <c r="AE15" s="127"/>
      <c r="AF15" s="162" t="str">
        <f>IF(AF13&gt;=Scoring!$F$94,"Very High",IF(AF13&gt;=Scoring!$F$95,"High",IF(AF13&gt;=Scoring!$F$96,"Medium",IF(AF13&gt;=Scoring!$F$97,"Low",IF(AF13&gt;0,"Very Low","-")))))</f>
        <v>-</v>
      </c>
      <c r="AG15" s="121"/>
      <c r="AH15" s="121"/>
      <c r="AI15" s="121"/>
      <c r="AJ15" s="121"/>
      <c r="AK15" s="121"/>
      <c r="AL15" s="121"/>
      <c r="AM15" s="121"/>
    </row>
    <row r="16" spans="1:39" x14ac:dyDescent="0.25">
      <c r="A16" s="287" t="s">
        <v>87</v>
      </c>
      <c r="B16" s="288"/>
      <c r="C16" s="288"/>
      <c r="D16" s="118"/>
      <c r="E16" s="119"/>
    </row>
    <row r="17" spans="1:33" ht="42.6" customHeight="1" x14ac:dyDescent="0.25">
      <c r="A17" s="321" t="str">
        <f>IF(Objectives!B3="","",Objectives!B3)</f>
        <v/>
      </c>
      <c r="B17" s="283"/>
      <c r="C17" s="283"/>
      <c r="D17" s="283"/>
      <c r="E17" s="322"/>
    </row>
    <row r="18" spans="1:33" ht="30" customHeight="1" x14ac:dyDescent="0.25">
      <c r="A18" s="285" t="s">
        <v>95</v>
      </c>
      <c r="B18" s="326"/>
      <c r="C18" s="327"/>
      <c r="D18" s="122" t="s">
        <v>96</v>
      </c>
      <c r="E18" s="122" t="s">
        <v>97</v>
      </c>
      <c r="F18" s="121"/>
      <c r="G18" s="121"/>
      <c r="H18" s="121"/>
      <c r="I18" s="121"/>
      <c r="J18" s="121"/>
      <c r="K18" s="121"/>
      <c r="L18" s="121"/>
      <c r="M18" s="121"/>
      <c r="N18" s="121"/>
      <c r="O18" s="121"/>
      <c r="P18" s="121"/>
      <c r="Q18" s="121"/>
      <c r="R18" s="121"/>
      <c r="S18" s="121"/>
      <c r="T18" s="121"/>
      <c r="U18" s="121"/>
      <c r="V18" s="121"/>
      <c r="W18" s="121"/>
      <c r="X18" s="121"/>
      <c r="AA18" s="127" t="s">
        <v>98</v>
      </c>
      <c r="AB18" s="127"/>
      <c r="AC18" s="127" t="s">
        <v>96</v>
      </c>
      <c r="AD18" s="135" t="s">
        <v>26</v>
      </c>
      <c r="AE18" s="127" t="s">
        <v>99</v>
      </c>
      <c r="AF18" s="127"/>
      <c r="AG18" s="121"/>
    </row>
    <row r="19" spans="1:33" x14ac:dyDescent="0.25">
      <c r="A19" s="328"/>
      <c r="B19" s="329"/>
      <c r="C19" s="330"/>
      <c r="D19" s="132"/>
      <c r="E19" s="133"/>
      <c r="F19" s="121"/>
      <c r="G19" s="121"/>
      <c r="H19" s="121"/>
      <c r="I19" s="121"/>
      <c r="J19" s="121"/>
      <c r="K19" s="121"/>
      <c r="L19" s="121"/>
      <c r="M19" s="121"/>
      <c r="N19" s="121"/>
      <c r="O19" s="121"/>
      <c r="P19" s="121"/>
      <c r="Q19" s="121"/>
      <c r="R19" s="121"/>
      <c r="S19" s="121"/>
      <c r="T19" s="121"/>
      <c r="U19" s="121"/>
      <c r="V19" s="121"/>
      <c r="W19" s="121"/>
      <c r="X19" s="121"/>
      <c r="AA19" s="136">
        <f t="shared" ref="AA19:AA26" si="2">IF(E19=0,0,E19)</f>
        <v>0</v>
      </c>
      <c r="AB19" s="127"/>
      <c r="AC19" s="124">
        <f>IF(D19="Very High",Scoring!$B$94,IF(D19="High",Scoring!$B$95,IF(D19="Medium",Scoring!$B$96,IF(D19="Low",Scoring!$B$97,IF(D19="Very Low",Scoring!$B$98,IF(D19="",0))))))</f>
        <v>0</v>
      </c>
      <c r="AD19" s="124">
        <f>IF(D19="Very High",Scoring!$C$94,IF(D19="High",Scoring!$C$95,IF(D19="Medium",Scoring!$C$96,IF(D19="Low",Scoring!$C$97,IF(D19="Very Low",Scoring!$C$98,IF(D19="",0))))))</f>
        <v>0</v>
      </c>
      <c r="AE19" s="124">
        <f>AC19*AD19</f>
        <v>0</v>
      </c>
      <c r="AF19" s="127"/>
      <c r="AG19" s="121"/>
    </row>
    <row r="20" spans="1:33" x14ac:dyDescent="0.25">
      <c r="A20" s="337"/>
      <c r="B20" s="338"/>
      <c r="C20" s="339"/>
      <c r="D20" s="132"/>
      <c r="E20" s="133"/>
      <c r="F20" s="121"/>
      <c r="G20" s="121"/>
      <c r="H20" s="121"/>
      <c r="I20" s="121"/>
      <c r="J20" s="121"/>
      <c r="K20" s="121"/>
      <c r="L20" s="121"/>
      <c r="M20" s="121"/>
      <c r="N20" s="121"/>
      <c r="O20" s="121"/>
      <c r="P20" s="121"/>
      <c r="Q20" s="121"/>
      <c r="R20" s="121"/>
      <c r="S20" s="121"/>
      <c r="T20" s="121"/>
      <c r="U20" s="121"/>
      <c r="V20" s="121"/>
      <c r="W20" s="121"/>
      <c r="X20" s="121"/>
      <c r="AA20" s="136">
        <f t="shared" si="2"/>
        <v>0</v>
      </c>
      <c r="AB20" s="127"/>
      <c r="AC20" s="124">
        <f>IF(D20="Very High",Scoring!$B$94,IF(D20="High",Scoring!$B$95,IF(D20="Medium",Scoring!$B$96,IF(D20="Low",Scoring!$B$97,IF(D20="Very Low",Scoring!$B$98,IF(D20="",0))))))</f>
        <v>0</v>
      </c>
      <c r="AD20" s="124">
        <f>IF(D20="Very High",Scoring!$C$94,IF(D20="High",Scoring!$C$95,IF(D20="Medium",Scoring!$C$96,IF(D20="Low",Scoring!$C$97,IF(D20="Very Low",Scoring!$C$98,IF(D20="",0))))))</f>
        <v>0</v>
      </c>
      <c r="AE20" s="124">
        <f t="shared" ref="AE20:AE26" si="3">AC20*AD20</f>
        <v>0</v>
      </c>
      <c r="AF20" s="127"/>
      <c r="AG20" s="121"/>
    </row>
    <row r="21" spans="1:33" x14ac:dyDescent="0.25">
      <c r="A21" s="340"/>
      <c r="B21" s="341"/>
      <c r="C21" s="342"/>
      <c r="D21" s="132"/>
      <c r="E21" s="133"/>
      <c r="F21" s="121"/>
      <c r="G21" s="121"/>
      <c r="H21" s="121"/>
      <c r="I21" s="121"/>
      <c r="J21" s="121"/>
      <c r="K21" s="121"/>
      <c r="L21" s="121"/>
      <c r="M21" s="121"/>
      <c r="N21" s="121"/>
      <c r="O21" s="121"/>
      <c r="P21" s="121"/>
      <c r="Q21" s="121"/>
      <c r="R21" s="121"/>
      <c r="S21" s="121"/>
      <c r="T21" s="121"/>
      <c r="U21" s="121"/>
      <c r="V21" s="121"/>
      <c r="W21" s="121"/>
      <c r="X21" s="121"/>
      <c r="AA21" s="136">
        <f t="shared" si="2"/>
        <v>0</v>
      </c>
      <c r="AB21" s="127"/>
      <c r="AC21" s="124">
        <f>IF(D21="Very High",Scoring!$B$94,IF(D21="High",Scoring!$B$95,IF(D21="Medium",Scoring!$B$96,IF(D21="Low",Scoring!$B$97,IF(D21="Very Low",Scoring!$B$98,IF(D21="",0))))))</f>
        <v>0</v>
      </c>
      <c r="AD21" s="124">
        <f>IF(D21="Very High",Scoring!$C$94,IF(D21="High",Scoring!$C$95,IF(D21="Medium",Scoring!$C$96,IF(D21="Low",Scoring!$C$97,IF(D21="Very Low",Scoring!$C$98,IF(D21="",0))))))</f>
        <v>0</v>
      </c>
      <c r="AE21" s="124">
        <f t="shared" si="3"/>
        <v>0</v>
      </c>
      <c r="AF21" s="127"/>
      <c r="AG21" s="121"/>
    </row>
    <row r="22" spans="1:33" x14ac:dyDescent="0.25">
      <c r="A22" s="337"/>
      <c r="B22" s="338"/>
      <c r="C22" s="338"/>
      <c r="D22" s="132"/>
      <c r="E22" s="133"/>
      <c r="F22" s="121"/>
      <c r="G22" s="121"/>
      <c r="H22" s="121"/>
      <c r="I22" s="121"/>
      <c r="J22" s="121"/>
      <c r="K22" s="121"/>
      <c r="L22" s="121"/>
      <c r="M22" s="121"/>
      <c r="N22" s="121"/>
      <c r="O22" s="121"/>
      <c r="P22" s="121"/>
      <c r="Q22" s="121"/>
      <c r="R22" s="121"/>
      <c r="S22" s="121"/>
      <c r="T22" s="121"/>
      <c r="U22" s="121"/>
      <c r="V22" s="121"/>
      <c r="W22" s="121"/>
      <c r="X22" s="121"/>
      <c r="AA22" s="136">
        <f t="shared" si="2"/>
        <v>0</v>
      </c>
      <c r="AB22" s="127"/>
      <c r="AC22" s="124">
        <f>IF(D22="Very High",Scoring!$B$94,IF(D22="High",Scoring!$B$95,IF(D22="Medium",Scoring!$B$96,IF(D22="Low",Scoring!$B$97,IF(D22="Very Low",Scoring!$B$98,IF(D22="",0))))))</f>
        <v>0</v>
      </c>
      <c r="AD22" s="124">
        <f>IF(D22="Very High",Scoring!$C$94,IF(D22="High",Scoring!$C$95,IF(D22="Medium",Scoring!$C$96,IF(D22="Low",Scoring!$C$97,IF(D22="Very Low",Scoring!$C$98,IF(D22="",0))))))</f>
        <v>0</v>
      </c>
      <c r="AE22" s="124">
        <f t="shared" si="3"/>
        <v>0</v>
      </c>
      <c r="AF22" s="127"/>
      <c r="AG22" s="121"/>
    </row>
    <row r="23" spans="1:33" x14ac:dyDescent="0.25">
      <c r="A23" s="343"/>
      <c r="B23" s="344"/>
      <c r="C23" s="345"/>
      <c r="D23" s="132"/>
      <c r="E23" s="133"/>
      <c r="F23" s="121"/>
      <c r="G23" s="121"/>
      <c r="H23" s="121"/>
      <c r="I23" s="121"/>
      <c r="J23" s="121"/>
      <c r="K23" s="121"/>
      <c r="L23" s="121"/>
      <c r="M23" s="121"/>
      <c r="N23" s="121"/>
      <c r="O23" s="121"/>
      <c r="P23" s="121"/>
      <c r="Q23" s="121"/>
      <c r="R23" s="121"/>
      <c r="S23" s="121"/>
      <c r="T23" s="121"/>
      <c r="U23" s="121"/>
      <c r="V23" s="121"/>
      <c r="W23" s="121"/>
      <c r="X23" s="121"/>
      <c r="AA23" s="136">
        <f t="shared" si="2"/>
        <v>0</v>
      </c>
      <c r="AB23" s="127"/>
      <c r="AC23" s="124">
        <f>IF(D23="Very High",Scoring!$B$94,IF(D23="High",Scoring!$B$95,IF(D23="Medium",Scoring!$B$96,IF(D23="Low",Scoring!$B$97,IF(D23="Very Low",Scoring!$B$98,IF(D23="",0))))))</f>
        <v>0</v>
      </c>
      <c r="AD23" s="124">
        <f>IF(D23="Very High",Scoring!$C$94,IF(D23="High",Scoring!$C$95,IF(D23="Medium",Scoring!$C$96,IF(D23="Low",Scoring!$C$97,IF(D23="Very Low",Scoring!$C$98,IF(D23="",0))))))</f>
        <v>0</v>
      </c>
      <c r="AE23" s="124">
        <f t="shared" si="3"/>
        <v>0</v>
      </c>
      <c r="AF23" s="127"/>
      <c r="AG23" s="121"/>
    </row>
    <row r="24" spans="1:33" x14ac:dyDescent="0.25">
      <c r="A24" s="340"/>
      <c r="B24" s="341"/>
      <c r="C24" s="341"/>
      <c r="D24" s="132"/>
      <c r="E24" s="133"/>
      <c r="F24" s="121"/>
      <c r="G24" s="121"/>
      <c r="H24" s="121"/>
      <c r="I24" s="121"/>
      <c r="J24" s="121"/>
      <c r="K24" s="121"/>
      <c r="L24" s="121"/>
      <c r="M24" s="121"/>
      <c r="N24" s="121"/>
      <c r="O24" s="121"/>
      <c r="P24" s="121"/>
      <c r="Q24" s="121"/>
      <c r="R24" s="121"/>
      <c r="S24" s="121"/>
      <c r="T24" s="121"/>
      <c r="U24" s="121"/>
      <c r="V24" s="121"/>
      <c r="W24" s="121"/>
      <c r="X24" s="121"/>
      <c r="AA24" s="136">
        <f t="shared" si="2"/>
        <v>0</v>
      </c>
      <c r="AB24" s="127"/>
      <c r="AC24" s="124">
        <f>IF(D24="Very High",Scoring!$B$94,IF(D24="High",Scoring!$B$95,IF(D24="Medium",Scoring!$B$96,IF(D24="Low",Scoring!$B$97,IF(D24="Very Low",Scoring!$B$98,IF(D24="",0))))))</f>
        <v>0</v>
      </c>
      <c r="AD24" s="124">
        <f>IF(D24="Very High",Scoring!$C$94,IF(D24="High",Scoring!$C$95,IF(D24="Medium",Scoring!$C$96,IF(D24="Low",Scoring!$C$97,IF(D24="Very Low",Scoring!$C$98,IF(D24="",0))))))</f>
        <v>0</v>
      </c>
      <c r="AE24" s="124">
        <f t="shared" si="3"/>
        <v>0</v>
      </c>
      <c r="AF24" s="127"/>
      <c r="AG24" s="121"/>
    </row>
    <row r="25" spans="1:33" x14ac:dyDescent="0.25">
      <c r="A25" s="340"/>
      <c r="B25" s="341"/>
      <c r="C25" s="342"/>
      <c r="D25" s="132"/>
      <c r="E25" s="133"/>
      <c r="F25" s="121"/>
      <c r="G25" s="121"/>
      <c r="H25" s="121"/>
      <c r="I25" s="121"/>
      <c r="J25" s="121"/>
      <c r="K25" s="121"/>
      <c r="L25" s="121"/>
      <c r="M25" s="121"/>
      <c r="N25" s="121"/>
      <c r="O25" s="121"/>
      <c r="P25" s="121"/>
      <c r="Q25" s="121"/>
      <c r="R25" s="121"/>
      <c r="S25" s="121"/>
      <c r="T25" s="121"/>
      <c r="U25" s="121"/>
      <c r="V25" s="121"/>
      <c r="W25" s="121"/>
      <c r="X25" s="121"/>
      <c r="AA25" s="136">
        <f t="shared" si="2"/>
        <v>0</v>
      </c>
      <c r="AB25" s="127"/>
      <c r="AC25" s="124">
        <f>IF(D25="Very High",Scoring!$B$94,IF(D25="High",Scoring!$B$95,IF(D25="Medium",Scoring!$B$96,IF(D25="Low",Scoring!$B$97,IF(D25="Very Low",Scoring!$B$98,IF(D25="",0))))))</f>
        <v>0</v>
      </c>
      <c r="AD25" s="124">
        <f>IF(D25="Very High",Scoring!$C$94,IF(D25="High",Scoring!$C$95,IF(D25="Medium",Scoring!$C$96,IF(D25="Low",Scoring!$C$97,IF(D25="Very Low",Scoring!$C$98,IF(D25="",0))))))</f>
        <v>0</v>
      </c>
      <c r="AE25" s="124">
        <f t="shared" si="3"/>
        <v>0</v>
      </c>
      <c r="AF25" s="127"/>
      <c r="AG25" s="121"/>
    </row>
    <row r="26" spans="1:33" ht="15.75" thickBot="1" x14ac:dyDescent="0.3">
      <c r="A26" s="346"/>
      <c r="B26" s="347"/>
      <c r="C26" s="348"/>
      <c r="D26" s="183"/>
      <c r="E26" s="184"/>
      <c r="F26" s="121"/>
      <c r="G26" s="121"/>
      <c r="H26" s="121"/>
      <c r="I26" s="121"/>
      <c r="J26" s="121"/>
      <c r="K26" s="121"/>
      <c r="L26" s="121"/>
      <c r="M26" s="121"/>
      <c r="N26" s="121"/>
      <c r="O26" s="121"/>
      <c r="P26" s="121"/>
      <c r="Q26" s="121"/>
      <c r="R26" s="121"/>
      <c r="S26" s="121"/>
      <c r="T26" s="121"/>
      <c r="U26" s="121"/>
      <c r="V26" s="121"/>
      <c r="W26" s="121"/>
      <c r="X26" s="121"/>
      <c r="AA26" s="159">
        <f t="shared" si="2"/>
        <v>0</v>
      </c>
      <c r="AB26" s="160"/>
      <c r="AC26" s="161">
        <f>IF(D26="Very High",Scoring!$B$94,IF(D26="High",Scoring!$B$95,IF(D26="Medium",Scoring!$B$96,IF(D26="Low",Scoring!$B$97,IF(D26="Very Low",Scoring!$B$98,IF(D26="",0))))))</f>
        <v>0</v>
      </c>
      <c r="AD26" s="161">
        <f>IF(D26="Very High",Scoring!$C$94,IF(D26="High",Scoring!$C$95,IF(D26="Medium",Scoring!$C$96,IF(D26="Low",Scoring!$C$97,IF(D26="Very Low",Scoring!$C$98,IF(D26="",0))))))</f>
        <v>0</v>
      </c>
      <c r="AE26" s="161">
        <f t="shared" si="3"/>
        <v>0</v>
      </c>
      <c r="AF26" s="127"/>
      <c r="AG26" s="121"/>
    </row>
    <row r="27" spans="1:33" x14ac:dyDescent="0.25">
      <c r="A27" s="318" t="s">
        <v>100</v>
      </c>
      <c r="B27" s="319"/>
      <c r="C27" s="320"/>
      <c r="D27" s="185"/>
      <c r="E27" s="186">
        <f>AA28</f>
        <v>0</v>
      </c>
      <c r="F27" s="121"/>
      <c r="G27" s="121"/>
      <c r="H27" s="121"/>
      <c r="I27" s="121"/>
      <c r="J27" s="121"/>
      <c r="K27" s="121"/>
      <c r="L27" s="121"/>
      <c r="M27" s="121"/>
      <c r="N27" s="121"/>
      <c r="O27" s="121"/>
      <c r="P27" s="121"/>
      <c r="Q27" s="121"/>
      <c r="R27" s="121"/>
      <c r="S27" s="121"/>
      <c r="T27" s="121"/>
      <c r="U27" s="121"/>
      <c r="V27" s="121"/>
      <c r="W27" s="121"/>
      <c r="X27" s="121"/>
      <c r="AA27" s="180"/>
      <c r="AB27" s="181"/>
      <c r="AC27" s="182"/>
      <c r="AD27" s="182"/>
      <c r="AE27" s="182"/>
      <c r="AF27" s="127"/>
      <c r="AG27" s="121"/>
    </row>
    <row r="28" spans="1:33" x14ac:dyDescent="0.25">
      <c r="A28" s="349" t="s">
        <v>102</v>
      </c>
      <c r="B28" s="350"/>
      <c r="C28" s="351"/>
      <c r="D28" s="158" t="str">
        <f>AF29</f>
        <v>-</v>
      </c>
      <c r="E28" s="187" t="str">
        <f>AA29</f>
        <v>-</v>
      </c>
      <c r="F28" s="125"/>
      <c r="G28" s="125"/>
      <c r="H28" s="125"/>
      <c r="I28" s="125"/>
      <c r="J28" s="125"/>
      <c r="K28" s="125"/>
      <c r="L28" s="125"/>
      <c r="M28" s="125"/>
      <c r="N28" s="125"/>
      <c r="O28" s="125"/>
      <c r="P28" s="125"/>
      <c r="Q28" s="125"/>
      <c r="R28" s="125"/>
      <c r="S28" s="125"/>
      <c r="T28" s="125"/>
      <c r="U28" s="125"/>
      <c r="V28" s="125"/>
      <c r="W28" s="125"/>
      <c r="X28" s="125"/>
      <c r="AA28" s="126">
        <f>SUM(AA19:AA26)</f>
        <v>0</v>
      </c>
      <c r="AB28" s="127"/>
      <c r="AC28" s="127"/>
      <c r="AD28" s="124">
        <f>SUM(AD19:AD26)</f>
        <v>0</v>
      </c>
      <c r="AE28" s="124">
        <f>SUM(AE19:AE26)</f>
        <v>0</v>
      </c>
      <c r="AF28" s="163">
        <f>IFERROR(AE28/AD28,0)</f>
        <v>0</v>
      </c>
      <c r="AG28" s="127" t="s">
        <v>101</v>
      </c>
    </row>
    <row r="29" spans="1:33" ht="30.6" customHeight="1" x14ac:dyDescent="0.25">
      <c r="A29" s="120"/>
      <c r="B29" s="120"/>
      <c r="C29" s="120"/>
      <c r="D29" s="120"/>
      <c r="E29" s="120"/>
      <c r="F29" s="121"/>
      <c r="G29" s="121"/>
      <c r="H29" s="121"/>
      <c r="I29" s="121"/>
      <c r="J29" s="121"/>
      <c r="K29" s="121"/>
      <c r="L29" s="121"/>
      <c r="M29" s="121"/>
      <c r="N29" s="121"/>
      <c r="O29" s="121"/>
      <c r="P29" s="121"/>
      <c r="Q29" s="121"/>
      <c r="R29" s="121"/>
      <c r="S29" s="121"/>
      <c r="T29" s="121"/>
      <c r="U29" s="121"/>
      <c r="V29" s="121"/>
      <c r="W29" s="121"/>
      <c r="X29" s="121"/>
      <c r="AA29" s="137" t="str">
        <f>IF(AA28&gt;=Scoring!$C$121,"Very High",IF(AA28&gt;=Scoring!$C$122,"High",IF(AA28&gt;=Scoring!$C$123,"Medium",IF(AA28&gt;=Scoring!$C$124,"Low","-"))))</f>
        <v>-</v>
      </c>
      <c r="AB29" s="127"/>
      <c r="AC29" s="127"/>
      <c r="AD29" s="127"/>
      <c r="AE29" s="127"/>
      <c r="AF29" s="162" t="str">
        <f>IF(AF28&gt;=Scoring!$F$94,"Very High",IF(AF28&gt;=Scoring!$F$95,"High",IF(AF28&gt;=Scoring!$F$96,"Medium",IF(AF28&gt;=Scoring!$F$97,"Low",IF(AF28&gt;0,"Very Low","-")))))</f>
        <v>-</v>
      </c>
      <c r="AG29" s="121"/>
    </row>
    <row r="30" spans="1:33" x14ac:dyDescent="0.25">
      <c r="A30" s="287" t="s">
        <v>88</v>
      </c>
      <c r="B30" s="288"/>
      <c r="C30" s="288"/>
      <c r="D30" s="118"/>
      <c r="E30" s="119"/>
    </row>
    <row r="31" spans="1:33" ht="54" customHeight="1" x14ac:dyDescent="0.25">
      <c r="A31" s="321" t="str">
        <f>IF(Objectives!B4="","",Objectives!B4)</f>
        <v/>
      </c>
      <c r="B31" s="283"/>
      <c r="C31" s="283"/>
      <c r="D31" s="283"/>
      <c r="E31" s="322"/>
    </row>
    <row r="32" spans="1:33" ht="30" customHeight="1" x14ac:dyDescent="0.25">
      <c r="A32" s="285" t="s">
        <v>95</v>
      </c>
      <c r="B32" s="326"/>
      <c r="C32" s="327"/>
      <c r="D32" s="122" t="s">
        <v>96</v>
      </c>
      <c r="E32" s="122" t="s">
        <v>97</v>
      </c>
      <c r="F32" s="121"/>
      <c r="G32" s="121"/>
      <c r="H32" s="121"/>
      <c r="I32" s="121"/>
      <c r="J32" s="121"/>
      <c r="K32" s="121"/>
      <c r="L32" s="121"/>
      <c r="M32" s="121"/>
      <c r="N32" s="121"/>
      <c r="O32" s="121"/>
      <c r="P32" s="121"/>
      <c r="Q32" s="121"/>
      <c r="R32" s="121"/>
      <c r="S32" s="121"/>
      <c r="T32" s="121"/>
      <c r="U32" s="121"/>
      <c r="V32" s="121"/>
      <c r="W32" s="121"/>
      <c r="X32" s="121"/>
      <c r="AA32" s="127" t="s">
        <v>98</v>
      </c>
      <c r="AB32" s="127"/>
      <c r="AC32" s="127" t="s">
        <v>96</v>
      </c>
      <c r="AD32" s="135" t="s">
        <v>26</v>
      </c>
      <c r="AE32" s="127" t="s">
        <v>99</v>
      </c>
      <c r="AF32" s="127"/>
      <c r="AG32" s="121"/>
    </row>
    <row r="33" spans="1:33" x14ac:dyDescent="0.25">
      <c r="A33" s="328"/>
      <c r="B33" s="329"/>
      <c r="C33" s="330"/>
      <c r="D33" s="132"/>
      <c r="E33" s="133"/>
      <c r="F33" s="121"/>
      <c r="G33" s="121"/>
      <c r="H33" s="121"/>
      <c r="I33" s="121"/>
      <c r="J33" s="121"/>
      <c r="K33" s="121"/>
      <c r="L33" s="121"/>
      <c r="M33" s="121"/>
      <c r="N33" s="121"/>
      <c r="O33" s="121"/>
      <c r="P33" s="121"/>
      <c r="Q33" s="121"/>
      <c r="R33" s="121"/>
      <c r="S33" s="121"/>
      <c r="T33" s="121"/>
      <c r="U33" s="121"/>
      <c r="V33" s="121"/>
      <c r="W33" s="121"/>
      <c r="X33" s="121"/>
      <c r="AA33" s="136">
        <f t="shared" ref="AA33:AA40" si="4">IF(E33=0,0,E33)</f>
        <v>0</v>
      </c>
      <c r="AB33" s="127"/>
      <c r="AC33" s="124">
        <f>IF(D33="Very High",Scoring!$B$94,IF(D33="High",Scoring!$B$95,IF(D33="Medium",Scoring!$B$96,IF(D33="Low",Scoring!$B$97,IF(D33="Very Low",Scoring!$B$98,IF(D33="",0))))))</f>
        <v>0</v>
      </c>
      <c r="AD33" s="124">
        <f>IF(D33="Very High",Scoring!$C$94,IF(D33="High",Scoring!$C$95,IF(D33="Medium",Scoring!$C$96,IF(D33="Low",Scoring!$C$97,IF(D33="Very Low",Scoring!$C$98,IF(D33="",0))))))</f>
        <v>0</v>
      </c>
      <c r="AE33" s="124">
        <f>AC33*AD33</f>
        <v>0</v>
      </c>
      <c r="AF33" s="127"/>
      <c r="AG33" s="121"/>
    </row>
    <row r="34" spans="1:33" ht="46.15" customHeight="1" x14ac:dyDescent="0.25">
      <c r="A34" s="328"/>
      <c r="B34" s="329"/>
      <c r="C34" s="330"/>
      <c r="D34" s="132"/>
      <c r="E34" s="133"/>
      <c r="F34" s="121"/>
      <c r="G34" s="121"/>
      <c r="H34" s="121"/>
      <c r="I34" s="121"/>
      <c r="J34" s="121"/>
      <c r="K34" s="121"/>
      <c r="L34" s="121"/>
      <c r="M34" s="121"/>
      <c r="N34" s="121"/>
      <c r="O34" s="121"/>
      <c r="P34" s="121"/>
      <c r="Q34" s="121"/>
      <c r="R34" s="121"/>
      <c r="S34" s="121"/>
      <c r="T34" s="121"/>
      <c r="U34" s="121"/>
      <c r="V34" s="121"/>
      <c r="W34" s="121"/>
      <c r="X34" s="121"/>
      <c r="AA34" s="136">
        <f t="shared" si="4"/>
        <v>0</v>
      </c>
      <c r="AB34" s="127"/>
      <c r="AC34" s="124">
        <f>IF(D34="Very High",Scoring!$B$94,IF(D34="High",Scoring!$B$95,IF(D34="Medium",Scoring!$B$96,IF(D34="Low",Scoring!$B$97,IF(D34="Very Low",Scoring!$B$98,IF(D34="",0))))))</f>
        <v>0</v>
      </c>
      <c r="AD34" s="124">
        <f>IF(D34="Very High",Scoring!$C$94,IF(D34="High",Scoring!$C$95,IF(D34="Medium",Scoring!$C$96,IF(D34="Low",Scoring!$C$97,IF(D34="Very Low",Scoring!$C$98,IF(D34="",0))))))</f>
        <v>0</v>
      </c>
      <c r="AE34" s="124">
        <f t="shared" ref="AE34:AE40" si="5">AC34*AD34</f>
        <v>0</v>
      </c>
      <c r="AF34" s="127"/>
      <c r="AG34" s="121"/>
    </row>
    <row r="35" spans="1:33" ht="37.15" customHeight="1" x14ac:dyDescent="0.25">
      <c r="A35" s="331"/>
      <c r="B35" s="332"/>
      <c r="C35" s="333"/>
      <c r="D35" s="132"/>
      <c r="E35" s="133"/>
      <c r="F35" s="121"/>
      <c r="G35" s="121"/>
      <c r="H35" s="121"/>
      <c r="I35" s="121"/>
      <c r="J35" s="121"/>
      <c r="K35" s="121"/>
      <c r="L35" s="121"/>
      <c r="M35" s="121"/>
      <c r="N35" s="121"/>
      <c r="O35" s="121"/>
      <c r="P35" s="121"/>
      <c r="Q35" s="121"/>
      <c r="R35" s="121"/>
      <c r="S35" s="121"/>
      <c r="T35" s="121"/>
      <c r="U35" s="121"/>
      <c r="V35" s="121"/>
      <c r="W35" s="121"/>
      <c r="X35" s="121"/>
      <c r="AA35" s="136">
        <f t="shared" si="4"/>
        <v>0</v>
      </c>
      <c r="AB35" s="127"/>
      <c r="AC35" s="124">
        <f>IF(D35="Very High",Scoring!$B$94,IF(D35="High",Scoring!$B$95,IF(D35="Medium",Scoring!$B$96,IF(D35="Low",Scoring!$B$97,IF(D35="Very Low",Scoring!$B$98,IF(D35="",0))))))</f>
        <v>0</v>
      </c>
      <c r="AD35" s="124">
        <f>IF(D35="Very High",Scoring!$C$94,IF(D35="High",Scoring!$C$95,IF(D35="Medium",Scoring!$C$96,IF(D35="Low",Scoring!$C$97,IF(D35="Very Low",Scoring!$C$98,IF(D35="",0))))))</f>
        <v>0</v>
      </c>
      <c r="AE35" s="124">
        <f t="shared" si="5"/>
        <v>0</v>
      </c>
      <c r="AF35" s="127"/>
      <c r="AG35" s="121"/>
    </row>
    <row r="36" spans="1:33" ht="46.9" customHeight="1" x14ac:dyDescent="0.25">
      <c r="A36" s="328"/>
      <c r="B36" s="329"/>
      <c r="C36" s="329"/>
      <c r="D36" s="132"/>
      <c r="E36" s="133"/>
      <c r="F36" s="121"/>
      <c r="G36" s="121"/>
      <c r="H36" s="121"/>
      <c r="I36" s="121"/>
      <c r="J36" s="121"/>
      <c r="K36" s="121"/>
      <c r="L36" s="121"/>
      <c r="M36" s="121"/>
      <c r="N36" s="121"/>
      <c r="O36" s="121"/>
      <c r="P36" s="121"/>
      <c r="Q36" s="121"/>
      <c r="R36" s="121"/>
      <c r="S36" s="121"/>
      <c r="T36" s="121"/>
      <c r="U36" s="121"/>
      <c r="V36" s="121"/>
      <c r="W36" s="121"/>
      <c r="X36" s="121"/>
      <c r="AA36" s="136">
        <f t="shared" si="4"/>
        <v>0</v>
      </c>
      <c r="AB36" s="127"/>
      <c r="AC36" s="124">
        <f>IF(D36="Very High",Scoring!$B$94,IF(D36="High",Scoring!$B$95,IF(D36="Medium",Scoring!$B$96,IF(D36="Low",Scoring!$B$97,IF(D36="Very Low",Scoring!$B$98,IF(D36="",0))))))</f>
        <v>0</v>
      </c>
      <c r="AD36" s="124">
        <f>IF(D36="Very High",Scoring!$C$94,IF(D36="High",Scoring!$C$95,IF(D36="Medium",Scoring!$C$96,IF(D36="Low",Scoring!$C$97,IF(D36="Very Low",Scoring!$C$98,IF(D36="",0))))))</f>
        <v>0</v>
      </c>
      <c r="AE36" s="124">
        <f t="shared" si="5"/>
        <v>0</v>
      </c>
      <c r="AF36" s="127"/>
      <c r="AG36" s="121"/>
    </row>
    <row r="37" spans="1:33" ht="29.45" customHeight="1" x14ac:dyDescent="0.25">
      <c r="A37" s="334"/>
      <c r="B37" s="335"/>
      <c r="C37" s="336"/>
      <c r="D37" s="132"/>
      <c r="E37" s="133"/>
      <c r="F37" s="121"/>
      <c r="G37" s="121"/>
      <c r="H37" s="121"/>
      <c r="I37" s="121"/>
      <c r="J37" s="121"/>
      <c r="K37" s="121"/>
      <c r="L37" s="121"/>
      <c r="M37" s="121"/>
      <c r="N37" s="121"/>
      <c r="O37" s="121"/>
      <c r="P37" s="121"/>
      <c r="Q37" s="121"/>
      <c r="R37" s="121"/>
      <c r="S37" s="121"/>
      <c r="T37" s="121"/>
      <c r="U37" s="121"/>
      <c r="V37" s="121"/>
      <c r="W37" s="121"/>
      <c r="X37" s="121"/>
      <c r="AA37" s="136">
        <f t="shared" si="4"/>
        <v>0</v>
      </c>
      <c r="AB37" s="127"/>
      <c r="AC37" s="124">
        <f>IF(D37="Very High",Scoring!$B$94,IF(D37="High",Scoring!$B$95,IF(D37="Medium",Scoring!$B$96,IF(D37="Low",Scoring!$B$97,IF(D37="Very Low",Scoring!$B$98,IF(D37="",0))))))</f>
        <v>0</v>
      </c>
      <c r="AD37" s="124">
        <f>IF(D37="Very High",Scoring!$C$94,IF(D37="High",Scoring!$C$95,IF(D37="Medium",Scoring!$C$96,IF(D37="Low",Scoring!$C$97,IF(D37="Very Low",Scoring!$C$98,IF(D37="",0))))))</f>
        <v>0</v>
      </c>
      <c r="AE37" s="124">
        <f t="shared" si="5"/>
        <v>0</v>
      </c>
      <c r="AF37" s="127"/>
      <c r="AG37" s="121"/>
    </row>
    <row r="38" spans="1:33" x14ac:dyDescent="0.25">
      <c r="A38" s="340"/>
      <c r="B38" s="341"/>
      <c r="C38" s="341"/>
      <c r="D38" s="132"/>
      <c r="E38" s="133"/>
      <c r="F38" s="121"/>
      <c r="G38" s="121"/>
      <c r="H38" s="121"/>
      <c r="I38" s="121"/>
      <c r="J38" s="121"/>
      <c r="K38" s="121"/>
      <c r="L38" s="121"/>
      <c r="M38" s="121"/>
      <c r="N38" s="121"/>
      <c r="O38" s="121"/>
      <c r="P38" s="121"/>
      <c r="Q38" s="121"/>
      <c r="R38" s="121"/>
      <c r="S38" s="121"/>
      <c r="T38" s="121"/>
      <c r="U38" s="121"/>
      <c r="V38" s="121"/>
      <c r="W38" s="121"/>
      <c r="X38" s="121"/>
      <c r="AA38" s="136">
        <f t="shared" si="4"/>
        <v>0</v>
      </c>
      <c r="AB38" s="127"/>
      <c r="AC38" s="124">
        <f>IF(D38="Very High",Scoring!$B$94,IF(D38="High",Scoring!$B$95,IF(D38="Medium",Scoring!$B$96,IF(D38="Low",Scoring!$B$97,IF(D38="Very Low",Scoring!$B$98,IF(D38="",0))))))</f>
        <v>0</v>
      </c>
      <c r="AD38" s="124">
        <f>IF(D38="Very High",Scoring!$C$94,IF(D38="High",Scoring!$C$95,IF(D38="Medium",Scoring!$C$96,IF(D38="Low",Scoring!$C$97,IF(D38="Very Low",Scoring!$C$98,IF(D38="",0))))))</f>
        <v>0</v>
      </c>
      <c r="AE38" s="124">
        <f t="shared" si="5"/>
        <v>0</v>
      </c>
      <c r="AF38" s="127"/>
      <c r="AG38" s="121"/>
    </row>
    <row r="39" spans="1:33" x14ac:dyDescent="0.25">
      <c r="A39" s="340"/>
      <c r="B39" s="341"/>
      <c r="C39" s="342"/>
      <c r="D39" s="132"/>
      <c r="E39" s="133"/>
      <c r="F39" s="121"/>
      <c r="G39" s="121"/>
      <c r="H39" s="121"/>
      <c r="I39" s="121"/>
      <c r="J39" s="121"/>
      <c r="K39" s="121"/>
      <c r="L39" s="121"/>
      <c r="M39" s="121"/>
      <c r="N39" s="121"/>
      <c r="O39" s="121"/>
      <c r="P39" s="121"/>
      <c r="Q39" s="121"/>
      <c r="R39" s="121"/>
      <c r="S39" s="121"/>
      <c r="T39" s="121"/>
      <c r="U39" s="121"/>
      <c r="V39" s="121"/>
      <c r="W39" s="121"/>
      <c r="X39" s="121"/>
      <c r="AA39" s="136">
        <f t="shared" si="4"/>
        <v>0</v>
      </c>
      <c r="AB39" s="127"/>
      <c r="AC39" s="124">
        <f>IF(D39="Very High",Scoring!$B$94,IF(D39="High",Scoring!$B$95,IF(D39="Medium",Scoring!$B$96,IF(D39="Low",Scoring!$B$97,IF(D39="Very Low",Scoring!$B$98,IF(D39="",0))))))</f>
        <v>0</v>
      </c>
      <c r="AD39" s="124">
        <f>IF(D39="Very High",Scoring!$C$94,IF(D39="High",Scoring!$C$95,IF(D39="Medium",Scoring!$C$96,IF(D39="Low",Scoring!$C$97,IF(D39="Very Low",Scoring!$C$98,IF(D39="",0))))))</f>
        <v>0</v>
      </c>
      <c r="AE39" s="124">
        <f t="shared" si="5"/>
        <v>0</v>
      </c>
      <c r="AF39" s="127"/>
      <c r="AG39" s="121"/>
    </row>
    <row r="40" spans="1:33" ht="15.75" thickBot="1" x14ac:dyDescent="0.3">
      <c r="A40" s="346"/>
      <c r="B40" s="347"/>
      <c r="C40" s="348"/>
      <c r="D40" s="183"/>
      <c r="E40" s="184"/>
      <c r="F40" s="121"/>
      <c r="G40" s="121"/>
      <c r="H40" s="121"/>
      <c r="I40" s="121"/>
      <c r="J40" s="121"/>
      <c r="K40" s="121"/>
      <c r="L40" s="121"/>
      <c r="M40" s="121"/>
      <c r="N40" s="121"/>
      <c r="O40" s="121"/>
      <c r="P40" s="121"/>
      <c r="Q40" s="121"/>
      <c r="R40" s="121"/>
      <c r="S40" s="121"/>
      <c r="T40" s="121"/>
      <c r="U40" s="121"/>
      <c r="V40" s="121"/>
      <c r="W40" s="121"/>
      <c r="X40" s="121"/>
      <c r="AA40" s="159">
        <f t="shared" si="4"/>
        <v>0</v>
      </c>
      <c r="AB40" s="160"/>
      <c r="AC40" s="161">
        <f>IF(D40="Very High",Scoring!$B$94,IF(D40="High",Scoring!$B$95,IF(D40="Medium",Scoring!$B$96,IF(D40="Low",Scoring!$B$97,IF(D40="Very Low",Scoring!$B$98,IF(D40="",0))))))</f>
        <v>0</v>
      </c>
      <c r="AD40" s="161">
        <f>IF(D40="Very High",Scoring!$C$94,IF(D40="High",Scoring!$C$95,IF(D40="Medium",Scoring!$C$96,IF(D40="Low",Scoring!$C$97,IF(D40="Very Low",Scoring!$C$98,IF(D40="",0))))))</f>
        <v>0</v>
      </c>
      <c r="AE40" s="161">
        <f t="shared" si="5"/>
        <v>0</v>
      </c>
      <c r="AF40" s="127"/>
      <c r="AG40" s="121"/>
    </row>
    <row r="41" spans="1:33" x14ac:dyDescent="0.25">
      <c r="A41" s="318" t="s">
        <v>100</v>
      </c>
      <c r="B41" s="319"/>
      <c r="C41" s="320"/>
      <c r="D41" s="185"/>
      <c r="E41" s="186">
        <f>AA42</f>
        <v>0</v>
      </c>
      <c r="F41" s="121"/>
      <c r="G41" s="121"/>
      <c r="H41" s="121"/>
      <c r="I41" s="121"/>
      <c r="J41" s="121"/>
      <c r="K41" s="121"/>
      <c r="L41" s="121"/>
      <c r="M41" s="121"/>
      <c r="N41" s="121"/>
      <c r="O41" s="121"/>
      <c r="P41" s="121"/>
      <c r="Q41" s="121"/>
      <c r="R41" s="121"/>
      <c r="S41" s="121"/>
      <c r="T41" s="121"/>
      <c r="U41" s="121"/>
      <c r="V41" s="121"/>
      <c r="W41" s="121"/>
      <c r="X41" s="121"/>
      <c r="AA41" s="180"/>
      <c r="AB41" s="181"/>
      <c r="AC41" s="182"/>
      <c r="AD41" s="182"/>
      <c r="AE41" s="182"/>
      <c r="AF41" s="127"/>
      <c r="AG41" s="121"/>
    </row>
    <row r="42" spans="1:33" x14ac:dyDescent="0.25">
      <c r="A42" s="349" t="s">
        <v>102</v>
      </c>
      <c r="B42" s="350"/>
      <c r="C42" s="351"/>
      <c r="D42" s="158" t="str">
        <f>AF43</f>
        <v>-</v>
      </c>
      <c r="E42" s="187" t="str">
        <f>AA43</f>
        <v>-</v>
      </c>
      <c r="F42" s="125"/>
      <c r="G42" s="125"/>
      <c r="H42" s="125"/>
      <c r="I42" s="125"/>
      <c r="J42" s="125"/>
      <c r="K42" s="125"/>
      <c r="L42" s="125"/>
      <c r="M42" s="125"/>
      <c r="N42" s="125"/>
      <c r="O42" s="125"/>
      <c r="P42" s="125"/>
      <c r="Q42" s="125"/>
      <c r="R42" s="125"/>
      <c r="S42" s="125"/>
      <c r="T42" s="125"/>
      <c r="U42" s="125"/>
      <c r="V42" s="125"/>
      <c r="W42" s="125"/>
      <c r="X42" s="125"/>
      <c r="AA42" s="126">
        <f>SUM(AA33:AA40)</f>
        <v>0</v>
      </c>
      <c r="AB42" s="127"/>
      <c r="AC42" s="127"/>
      <c r="AD42" s="124">
        <f>SUM(AD33:AD40)</f>
        <v>0</v>
      </c>
      <c r="AE42" s="124">
        <f>SUM(AE33:AE40)</f>
        <v>0</v>
      </c>
      <c r="AF42" s="163">
        <f>IFERROR(AE42/AD42,0)</f>
        <v>0</v>
      </c>
      <c r="AG42" s="127" t="s">
        <v>101</v>
      </c>
    </row>
    <row r="43" spans="1:33" ht="30" customHeight="1" x14ac:dyDescent="0.25">
      <c r="A43" s="120"/>
      <c r="B43" s="120"/>
      <c r="C43" s="120"/>
      <c r="D43" s="120"/>
      <c r="E43" s="120"/>
      <c r="F43" s="121"/>
      <c r="G43" s="121"/>
      <c r="H43" s="121"/>
      <c r="I43" s="121"/>
      <c r="J43" s="121"/>
      <c r="K43" s="121"/>
      <c r="L43" s="121"/>
      <c r="M43" s="121"/>
      <c r="N43" s="121"/>
      <c r="O43" s="121"/>
      <c r="P43" s="121"/>
      <c r="Q43" s="121"/>
      <c r="R43" s="121"/>
      <c r="S43" s="121"/>
      <c r="T43" s="121"/>
      <c r="U43" s="121"/>
      <c r="V43" s="121"/>
      <c r="W43" s="121"/>
      <c r="X43" s="121"/>
      <c r="AA43" s="137" t="str">
        <f>IF(AA42&gt;=Scoring!$C$121,"Very High",IF(AA42&gt;=Scoring!$C$122,"High",IF(AA42&gt;=Scoring!$C$123,"Medium",IF(AA42&gt;=Scoring!$C$124,"Low","-"))))</f>
        <v>-</v>
      </c>
      <c r="AB43" s="127"/>
      <c r="AC43" s="127"/>
      <c r="AD43" s="127"/>
      <c r="AE43" s="127"/>
      <c r="AF43" s="162" t="str">
        <f>IF(AF42&gt;=Scoring!$F$94,"Very High",IF(AF42&gt;=Scoring!$F$95,"High",IF(AF42&gt;=Scoring!$F$96,"Medium",IF(AF42&gt;=Scoring!$F$97,"Low",IF(AF42&gt;0,"Very Low","-")))))</f>
        <v>-</v>
      </c>
      <c r="AG43" s="121"/>
    </row>
    <row r="44" spans="1:33" x14ac:dyDescent="0.25">
      <c r="A44" s="287" t="s">
        <v>89</v>
      </c>
      <c r="B44" s="288"/>
      <c r="C44" s="288"/>
      <c r="D44" s="118"/>
      <c r="E44" s="119"/>
    </row>
    <row r="45" spans="1:33" ht="54" customHeight="1" x14ac:dyDescent="0.25">
      <c r="A45" s="321" t="str">
        <f>IF(Objectives!B5="","",Objectives!B5)</f>
        <v/>
      </c>
      <c r="B45" s="283"/>
      <c r="C45" s="283"/>
      <c r="D45" s="283"/>
      <c r="E45" s="322"/>
    </row>
    <row r="46" spans="1:33" ht="30" customHeight="1" x14ac:dyDescent="0.25">
      <c r="A46" s="285" t="s">
        <v>95</v>
      </c>
      <c r="B46" s="326"/>
      <c r="C46" s="327"/>
      <c r="D46" s="122" t="s">
        <v>96</v>
      </c>
      <c r="E46" s="122" t="s">
        <v>97</v>
      </c>
      <c r="F46" s="121"/>
      <c r="G46" s="121"/>
      <c r="H46" s="121"/>
      <c r="I46" s="121"/>
      <c r="J46" s="121"/>
      <c r="K46" s="121"/>
      <c r="L46" s="121"/>
      <c r="M46" s="121"/>
      <c r="N46" s="121"/>
      <c r="O46" s="121"/>
      <c r="P46" s="121"/>
      <c r="Q46" s="121"/>
      <c r="R46" s="121"/>
      <c r="S46" s="121"/>
      <c r="T46" s="121"/>
      <c r="U46" s="121"/>
      <c r="V46" s="121"/>
      <c r="W46" s="121"/>
      <c r="X46" s="121"/>
      <c r="AA46" s="127" t="s">
        <v>98</v>
      </c>
      <c r="AB46" s="127"/>
      <c r="AC46" s="127" t="s">
        <v>96</v>
      </c>
      <c r="AD46" s="135" t="s">
        <v>26</v>
      </c>
      <c r="AE46" s="127" t="s">
        <v>99</v>
      </c>
      <c r="AF46" s="127"/>
      <c r="AG46" s="121"/>
    </row>
    <row r="47" spans="1:33" s="13" customFormat="1" ht="49.9" customHeight="1" x14ac:dyDescent="0.2">
      <c r="A47" s="328"/>
      <c r="B47" s="329"/>
      <c r="C47" s="330"/>
      <c r="D47" s="132"/>
      <c r="E47" s="133"/>
      <c r="F47" s="127"/>
      <c r="G47" s="127"/>
      <c r="H47" s="127"/>
      <c r="I47" s="127"/>
      <c r="J47" s="127"/>
      <c r="K47" s="127"/>
      <c r="L47" s="127"/>
      <c r="M47" s="127"/>
      <c r="N47" s="127"/>
      <c r="O47" s="127"/>
      <c r="P47" s="127"/>
      <c r="Q47" s="127"/>
      <c r="R47" s="127"/>
      <c r="S47" s="127"/>
      <c r="T47" s="127"/>
      <c r="U47" s="127"/>
      <c r="V47" s="127"/>
      <c r="W47" s="127"/>
      <c r="X47" s="127"/>
      <c r="AA47" s="136">
        <f t="shared" ref="AA47:AA54" si="6">IF(E47=0,0,E47)</f>
        <v>0</v>
      </c>
      <c r="AB47" s="127"/>
      <c r="AC47" s="124">
        <f>IF(D47="Very High",Scoring!$B$94,IF(D47="High",Scoring!$B$95,IF(D47="Medium",Scoring!$B$96,IF(D47="Low",Scoring!$B$97,IF(D47="Very Low",Scoring!$B$98,IF(D47="",0))))))</f>
        <v>0</v>
      </c>
      <c r="AD47" s="124">
        <f>IF(D47="Very High",Scoring!$C$94,IF(D47="High",Scoring!$C$95,IF(D47="Medium",Scoring!$C$96,IF(D47="Low",Scoring!$C$97,IF(D47="Very Low",Scoring!$C$98,IF(D47="",0))))))</f>
        <v>0</v>
      </c>
      <c r="AE47" s="124">
        <f>AC47*AD47</f>
        <v>0</v>
      </c>
      <c r="AF47" s="127"/>
      <c r="AG47" s="127"/>
    </row>
    <row r="48" spans="1:33" s="13" customFormat="1" ht="60" customHeight="1" x14ac:dyDescent="0.2">
      <c r="A48" s="328"/>
      <c r="B48" s="329"/>
      <c r="C48" s="330"/>
      <c r="D48" s="132"/>
      <c r="E48" s="133"/>
      <c r="F48" s="127"/>
      <c r="G48" s="127"/>
      <c r="H48" s="127"/>
      <c r="I48" s="127"/>
      <c r="J48" s="127"/>
      <c r="K48" s="127"/>
      <c r="L48" s="127"/>
      <c r="M48" s="127"/>
      <c r="N48" s="127"/>
      <c r="O48" s="127"/>
      <c r="P48" s="127"/>
      <c r="Q48" s="127"/>
      <c r="R48" s="127"/>
      <c r="S48" s="127"/>
      <c r="T48" s="127"/>
      <c r="U48" s="127"/>
      <c r="V48" s="127"/>
      <c r="W48" s="127"/>
      <c r="X48" s="127"/>
      <c r="AA48" s="136">
        <f t="shared" si="6"/>
        <v>0</v>
      </c>
      <c r="AB48" s="127"/>
      <c r="AC48" s="124">
        <f>IF(D48="Very High",Scoring!$B$94,IF(D48="High",Scoring!$B$95,IF(D48="Medium",Scoring!$B$96,IF(D48="Low",Scoring!$B$97,IF(D48="Very Low",Scoring!$B$98,IF(D48="",0))))))</f>
        <v>0</v>
      </c>
      <c r="AD48" s="124">
        <f>IF(D48="Very High",Scoring!$C$94,IF(D48="High",Scoring!$C$95,IF(D48="Medium",Scoring!$C$96,IF(D48="Low",Scoring!$C$97,IF(D48="Very Low",Scoring!$C$98,IF(D48="",0))))))</f>
        <v>0</v>
      </c>
      <c r="AE48" s="124">
        <f t="shared" ref="AE48:AE54" si="7">AC48*AD48</f>
        <v>0</v>
      </c>
      <c r="AF48" s="127"/>
      <c r="AG48" s="127"/>
    </row>
    <row r="49" spans="1:33" s="13" customFormat="1" ht="27" customHeight="1" x14ac:dyDescent="0.2">
      <c r="A49" s="331"/>
      <c r="B49" s="332"/>
      <c r="C49" s="333"/>
      <c r="D49" s="132"/>
      <c r="E49" s="133"/>
      <c r="F49" s="127"/>
      <c r="G49" s="127"/>
      <c r="H49" s="127"/>
      <c r="I49" s="127"/>
      <c r="J49" s="127"/>
      <c r="K49" s="127"/>
      <c r="L49" s="127"/>
      <c r="M49" s="127"/>
      <c r="N49" s="127"/>
      <c r="O49" s="127"/>
      <c r="P49" s="127"/>
      <c r="Q49" s="127"/>
      <c r="R49" s="127"/>
      <c r="S49" s="127"/>
      <c r="T49" s="127"/>
      <c r="U49" s="127"/>
      <c r="V49" s="127"/>
      <c r="W49" s="127"/>
      <c r="X49" s="127"/>
      <c r="AA49" s="136">
        <f t="shared" si="6"/>
        <v>0</v>
      </c>
      <c r="AB49" s="127"/>
      <c r="AC49" s="124">
        <f>IF(D49="Very High",Scoring!$B$94,IF(D49="High",Scoring!$B$95,IF(D49="Medium",Scoring!$B$96,IF(D49="Low",Scoring!$B$97,IF(D49="Very Low",Scoring!$B$98,IF(D49="",0))))))</f>
        <v>0</v>
      </c>
      <c r="AD49" s="124">
        <f>IF(D49="Very High",Scoring!$C$94,IF(D49="High",Scoring!$C$95,IF(D49="Medium",Scoring!$C$96,IF(D49="Low",Scoring!$C$97,IF(D49="Very Low",Scoring!$C$98,IF(D49="",0))))))</f>
        <v>0</v>
      </c>
      <c r="AE49" s="124">
        <f t="shared" si="7"/>
        <v>0</v>
      </c>
      <c r="AF49" s="127"/>
      <c r="AG49" s="127"/>
    </row>
    <row r="50" spans="1:33" s="13" customFormat="1" ht="27" customHeight="1" x14ac:dyDescent="0.2">
      <c r="A50" s="328"/>
      <c r="B50" s="329"/>
      <c r="C50" s="329"/>
      <c r="D50" s="132"/>
      <c r="E50" s="133"/>
      <c r="F50" s="127"/>
      <c r="G50" s="127"/>
      <c r="H50" s="127"/>
      <c r="I50" s="127"/>
      <c r="J50" s="127"/>
      <c r="K50" s="127"/>
      <c r="L50" s="127"/>
      <c r="M50" s="127"/>
      <c r="N50" s="127"/>
      <c r="O50" s="127"/>
      <c r="P50" s="127"/>
      <c r="Q50" s="127"/>
      <c r="R50" s="127"/>
      <c r="S50" s="127"/>
      <c r="T50" s="127"/>
      <c r="U50" s="127"/>
      <c r="V50" s="127"/>
      <c r="W50" s="127"/>
      <c r="X50" s="127"/>
      <c r="AA50" s="136">
        <f t="shared" si="6"/>
        <v>0</v>
      </c>
      <c r="AB50" s="127"/>
      <c r="AC50" s="124">
        <f>IF(D50="Very High",Scoring!$B$94,IF(D50="High",Scoring!$B$95,IF(D50="Medium",Scoring!$B$96,IF(D50="Low",Scoring!$B$97,IF(D50="Very Low",Scoring!$B$98,IF(D50="",0))))))</f>
        <v>0</v>
      </c>
      <c r="AD50" s="124">
        <f>IF(D50="Very High",Scoring!$C$94,IF(D50="High",Scoring!$C$95,IF(D50="Medium",Scoring!$C$96,IF(D50="Low",Scoring!$C$97,IF(D50="Very Low",Scoring!$C$98,IF(D50="",0))))))</f>
        <v>0</v>
      </c>
      <c r="AE50" s="124">
        <f t="shared" si="7"/>
        <v>0</v>
      </c>
      <c r="AF50" s="127"/>
      <c r="AG50" s="127"/>
    </row>
    <row r="51" spans="1:33" s="13" customFormat="1" ht="27" customHeight="1" x14ac:dyDescent="0.2">
      <c r="A51" s="334"/>
      <c r="B51" s="335"/>
      <c r="C51" s="336"/>
      <c r="D51" s="132"/>
      <c r="E51" s="133"/>
      <c r="F51" s="127"/>
      <c r="G51" s="127"/>
      <c r="H51" s="127"/>
      <c r="I51" s="127"/>
      <c r="J51" s="127"/>
      <c r="K51" s="127"/>
      <c r="L51" s="127"/>
      <c r="M51" s="127"/>
      <c r="N51" s="127"/>
      <c r="O51" s="127"/>
      <c r="P51" s="127"/>
      <c r="Q51" s="127"/>
      <c r="R51" s="127"/>
      <c r="S51" s="127"/>
      <c r="T51" s="127"/>
      <c r="U51" s="127"/>
      <c r="V51" s="127"/>
      <c r="W51" s="127"/>
      <c r="X51" s="127"/>
      <c r="AA51" s="136">
        <f t="shared" si="6"/>
        <v>0</v>
      </c>
      <c r="AB51" s="127"/>
      <c r="AC51" s="124">
        <f>IF(D51="Very High",Scoring!$B$94,IF(D51="High",Scoring!$B$95,IF(D51="Medium",Scoring!$B$96,IF(D51="Low",Scoring!$B$97,IF(D51="Very Low",Scoring!$B$98,IF(D51="",0))))))</f>
        <v>0</v>
      </c>
      <c r="AD51" s="124">
        <f>IF(D51="Very High",Scoring!$C$94,IF(D51="High",Scoring!$C$95,IF(D51="Medium",Scoring!$C$96,IF(D51="Low",Scoring!$C$97,IF(D51="Very Low",Scoring!$C$98,IF(D51="",0))))))</f>
        <v>0</v>
      </c>
      <c r="AE51" s="124">
        <f t="shared" si="7"/>
        <v>0</v>
      </c>
      <c r="AF51" s="127"/>
      <c r="AG51" s="127"/>
    </row>
    <row r="52" spans="1:33" x14ac:dyDescent="0.25">
      <c r="A52" s="340"/>
      <c r="B52" s="341"/>
      <c r="C52" s="341"/>
      <c r="D52" s="132"/>
      <c r="E52" s="133"/>
      <c r="F52" s="121"/>
      <c r="G52" s="121"/>
      <c r="H52" s="121"/>
      <c r="I52" s="121"/>
      <c r="J52" s="121"/>
      <c r="K52" s="121"/>
      <c r="L52" s="121"/>
      <c r="M52" s="121"/>
      <c r="N52" s="121"/>
      <c r="O52" s="121"/>
      <c r="P52" s="121"/>
      <c r="Q52" s="121"/>
      <c r="R52" s="121"/>
      <c r="S52" s="121"/>
      <c r="T52" s="121"/>
      <c r="U52" s="121"/>
      <c r="V52" s="121"/>
      <c r="W52" s="121"/>
      <c r="X52" s="121"/>
      <c r="AA52" s="136">
        <f t="shared" si="6"/>
        <v>0</v>
      </c>
      <c r="AB52" s="127"/>
      <c r="AC52" s="124">
        <f>IF(D52="Very High",Scoring!$B$94,IF(D52="High",Scoring!$B$95,IF(D52="Medium",Scoring!$B$96,IF(D52="Low",Scoring!$B$97,IF(D52="Very Low",Scoring!$B$98,IF(D52="",0))))))</f>
        <v>0</v>
      </c>
      <c r="AD52" s="124">
        <f>IF(D52="Very High",Scoring!$C$94,IF(D52="High",Scoring!$C$95,IF(D52="Medium",Scoring!$C$96,IF(D52="Low",Scoring!$C$97,IF(D52="Very Low",Scoring!$C$98,IF(D52="",0))))))</f>
        <v>0</v>
      </c>
      <c r="AE52" s="124">
        <f t="shared" si="7"/>
        <v>0</v>
      </c>
      <c r="AF52" s="127"/>
      <c r="AG52" s="121"/>
    </row>
    <row r="53" spans="1:33" x14ac:dyDescent="0.25">
      <c r="A53" s="340"/>
      <c r="B53" s="341"/>
      <c r="C53" s="342"/>
      <c r="D53" s="132"/>
      <c r="E53" s="133"/>
      <c r="F53" s="121"/>
      <c r="G53" s="121"/>
      <c r="H53" s="121"/>
      <c r="I53" s="121"/>
      <c r="J53" s="121"/>
      <c r="K53" s="121"/>
      <c r="L53" s="121"/>
      <c r="M53" s="121"/>
      <c r="N53" s="121"/>
      <c r="O53" s="121"/>
      <c r="P53" s="121"/>
      <c r="Q53" s="121"/>
      <c r="R53" s="121"/>
      <c r="S53" s="121"/>
      <c r="T53" s="121"/>
      <c r="U53" s="121"/>
      <c r="V53" s="121"/>
      <c r="W53" s="121"/>
      <c r="X53" s="121"/>
      <c r="AA53" s="136">
        <f t="shared" si="6"/>
        <v>0</v>
      </c>
      <c r="AB53" s="127"/>
      <c r="AC53" s="124">
        <f>IF(D53="Very High",Scoring!$B$94,IF(D53="High",Scoring!$B$95,IF(D53="Medium",Scoring!$B$96,IF(D53="Low",Scoring!$B$97,IF(D53="Very Low",Scoring!$B$98,IF(D53="",0))))))</f>
        <v>0</v>
      </c>
      <c r="AD53" s="124">
        <f>IF(D53="Very High",Scoring!$C$94,IF(D53="High",Scoring!$C$95,IF(D53="Medium",Scoring!$C$96,IF(D53="Low",Scoring!$C$97,IF(D53="Very Low",Scoring!$C$98,IF(D53="",0))))))</f>
        <v>0</v>
      </c>
      <c r="AE53" s="124">
        <f t="shared" si="7"/>
        <v>0</v>
      </c>
      <c r="AF53" s="127"/>
      <c r="AG53" s="121"/>
    </row>
    <row r="54" spans="1:33" ht="15.75" thickBot="1" x14ac:dyDescent="0.3">
      <c r="A54" s="346"/>
      <c r="B54" s="347"/>
      <c r="C54" s="348"/>
      <c r="D54" s="183"/>
      <c r="E54" s="184"/>
      <c r="F54" s="121"/>
      <c r="G54" s="121"/>
      <c r="H54" s="121"/>
      <c r="I54" s="121"/>
      <c r="J54" s="121"/>
      <c r="K54" s="121"/>
      <c r="L54" s="121"/>
      <c r="M54" s="121"/>
      <c r="N54" s="121"/>
      <c r="O54" s="121"/>
      <c r="P54" s="121"/>
      <c r="Q54" s="121"/>
      <c r="R54" s="121"/>
      <c r="S54" s="121"/>
      <c r="T54" s="121"/>
      <c r="U54" s="121"/>
      <c r="V54" s="121"/>
      <c r="W54" s="121"/>
      <c r="X54" s="121"/>
      <c r="AA54" s="159">
        <f t="shared" si="6"/>
        <v>0</v>
      </c>
      <c r="AB54" s="160"/>
      <c r="AC54" s="161">
        <f>IF(D54="Very High",Scoring!$B$94,IF(D54="High",Scoring!$B$95,IF(D54="Medium",Scoring!$B$96,IF(D54="Low",Scoring!$B$97,IF(D54="Very Low",Scoring!$B$98,IF(D54="",0))))))</f>
        <v>0</v>
      </c>
      <c r="AD54" s="161">
        <f>IF(D54="Very High",Scoring!$C$94,IF(D54="High",Scoring!$C$95,IF(D54="Medium",Scoring!$C$96,IF(D54="Low",Scoring!$C$97,IF(D54="Very Low",Scoring!$C$98,IF(D54="",0))))))</f>
        <v>0</v>
      </c>
      <c r="AE54" s="161">
        <f t="shared" si="7"/>
        <v>0</v>
      </c>
      <c r="AF54" s="127"/>
      <c r="AG54" s="121"/>
    </row>
    <row r="55" spans="1:33" x14ac:dyDescent="0.25">
      <c r="A55" s="318" t="s">
        <v>100</v>
      </c>
      <c r="B55" s="319"/>
      <c r="C55" s="320"/>
      <c r="D55" s="185"/>
      <c r="E55" s="186">
        <f>AA56</f>
        <v>0</v>
      </c>
      <c r="F55" s="121"/>
      <c r="G55" s="121"/>
      <c r="H55" s="121"/>
      <c r="I55" s="121"/>
      <c r="J55" s="121"/>
      <c r="K55" s="121"/>
      <c r="L55" s="121"/>
      <c r="M55" s="121"/>
      <c r="N55" s="121"/>
      <c r="O55" s="121"/>
      <c r="P55" s="121"/>
      <c r="Q55" s="121"/>
      <c r="R55" s="121"/>
      <c r="S55" s="121"/>
      <c r="T55" s="121"/>
      <c r="U55" s="121"/>
      <c r="V55" s="121"/>
      <c r="W55" s="121"/>
      <c r="X55" s="121"/>
      <c r="AA55" s="180"/>
      <c r="AB55" s="181"/>
      <c r="AC55" s="182"/>
      <c r="AD55" s="182"/>
      <c r="AE55" s="182"/>
      <c r="AF55" s="127"/>
      <c r="AG55" s="121"/>
    </row>
    <row r="56" spans="1:33" x14ac:dyDescent="0.25">
      <c r="A56" s="349" t="s">
        <v>102</v>
      </c>
      <c r="B56" s="350"/>
      <c r="C56" s="351"/>
      <c r="D56" s="158" t="str">
        <f>AF57</f>
        <v>-</v>
      </c>
      <c r="E56" s="187" t="str">
        <f>AA57</f>
        <v>-</v>
      </c>
      <c r="F56" s="125"/>
      <c r="G56" s="125"/>
      <c r="H56" s="125"/>
      <c r="I56" s="125"/>
      <c r="J56" s="125"/>
      <c r="K56" s="125"/>
      <c r="L56" s="125"/>
      <c r="M56" s="125"/>
      <c r="N56" s="125"/>
      <c r="O56" s="125"/>
      <c r="P56" s="125"/>
      <c r="Q56" s="125"/>
      <c r="R56" s="125"/>
      <c r="S56" s="125"/>
      <c r="T56" s="125"/>
      <c r="U56" s="125"/>
      <c r="V56" s="125"/>
      <c r="W56" s="125"/>
      <c r="X56" s="125"/>
      <c r="AA56" s="126">
        <f>SUM(AA47:AA54)</f>
        <v>0</v>
      </c>
      <c r="AB56" s="127"/>
      <c r="AC56" s="127"/>
      <c r="AD56" s="124">
        <f>SUM(AD47:AD54)</f>
        <v>0</v>
      </c>
      <c r="AE56" s="124">
        <f>SUM(AE47:AE54)</f>
        <v>0</v>
      </c>
      <c r="AF56" s="163">
        <f>IFERROR(AE56/AD56,0)</f>
        <v>0</v>
      </c>
      <c r="AG56" s="127" t="s">
        <v>101</v>
      </c>
    </row>
    <row r="57" spans="1:33" ht="30" customHeight="1" x14ac:dyDescent="0.25">
      <c r="A57" s="120"/>
      <c r="B57" s="120"/>
      <c r="C57" s="120"/>
      <c r="D57" s="120"/>
      <c r="E57" s="120"/>
      <c r="F57" s="121"/>
      <c r="G57" s="121"/>
      <c r="H57" s="121"/>
      <c r="I57" s="121"/>
      <c r="J57" s="121"/>
      <c r="K57" s="121"/>
      <c r="L57" s="121"/>
      <c r="M57" s="121"/>
      <c r="N57" s="121"/>
      <c r="O57" s="121"/>
      <c r="P57" s="121"/>
      <c r="Q57" s="121"/>
      <c r="R57" s="121"/>
      <c r="S57" s="121"/>
      <c r="T57" s="121"/>
      <c r="U57" s="121"/>
      <c r="V57" s="121"/>
      <c r="W57" s="121"/>
      <c r="X57" s="121"/>
      <c r="AA57" s="137" t="str">
        <f>IF(AA56&gt;=Scoring!$C$121,"Very High",IF(AA56&gt;=Scoring!$C$122,"High",IF(AA56&gt;=Scoring!$C$123,"Medium",IF(AA56&gt;=Scoring!$C$124,"Low","-"))))</f>
        <v>-</v>
      </c>
      <c r="AB57" s="127"/>
      <c r="AC57" s="127"/>
      <c r="AD57" s="127"/>
      <c r="AE57" s="127"/>
      <c r="AF57" s="162" t="str">
        <f>IF(AF56&gt;=Scoring!$F$94,"Very High",IF(AF56&gt;=Scoring!$F$95,"High",IF(AF56&gt;=Scoring!$F$96,"Medium",IF(AF56&gt;=Scoring!$F$97,"Low",IF(AF56&gt;0,"Very Low","-")))))</f>
        <v>-</v>
      </c>
      <c r="AG57" s="121"/>
    </row>
    <row r="58" spans="1:33" x14ac:dyDescent="0.25">
      <c r="A58" s="287" t="s">
        <v>90</v>
      </c>
      <c r="B58" s="288"/>
      <c r="C58" s="288"/>
      <c r="D58" s="118"/>
      <c r="E58" s="119"/>
    </row>
    <row r="59" spans="1:33" ht="41.45" customHeight="1" x14ac:dyDescent="0.25">
      <c r="A59" s="321" t="str">
        <f>IF(Objectives!B6="","",Objectives!B6)</f>
        <v/>
      </c>
      <c r="B59" s="283"/>
      <c r="C59" s="283"/>
      <c r="D59" s="283"/>
      <c r="E59" s="322"/>
    </row>
    <row r="60" spans="1:33" ht="30" customHeight="1" x14ac:dyDescent="0.25">
      <c r="A60" s="285" t="s">
        <v>95</v>
      </c>
      <c r="B60" s="326"/>
      <c r="C60" s="327"/>
      <c r="D60" s="122" t="s">
        <v>96</v>
      </c>
      <c r="E60" s="122" t="s">
        <v>97</v>
      </c>
      <c r="F60" s="121"/>
      <c r="G60" s="121"/>
      <c r="H60" s="121"/>
      <c r="I60" s="121"/>
      <c r="J60" s="121"/>
      <c r="K60" s="121"/>
      <c r="L60" s="121"/>
      <c r="M60" s="121"/>
      <c r="N60" s="121"/>
      <c r="O60" s="121"/>
      <c r="P60" s="121"/>
      <c r="Q60" s="121"/>
      <c r="R60" s="121"/>
      <c r="S60" s="121"/>
      <c r="T60" s="121"/>
      <c r="U60" s="121"/>
      <c r="V60" s="121"/>
      <c r="W60" s="121"/>
      <c r="X60" s="121"/>
      <c r="AA60" s="127" t="s">
        <v>98</v>
      </c>
      <c r="AB60" s="127"/>
      <c r="AC60" s="127" t="s">
        <v>96</v>
      </c>
      <c r="AD60" s="135" t="s">
        <v>26</v>
      </c>
      <c r="AE60" s="127" t="s">
        <v>99</v>
      </c>
      <c r="AF60" s="127"/>
      <c r="AG60" s="121"/>
    </row>
    <row r="61" spans="1:33" ht="25.15" customHeight="1" x14ac:dyDescent="0.25">
      <c r="A61" s="328"/>
      <c r="B61" s="329"/>
      <c r="C61" s="330"/>
      <c r="D61" s="132"/>
      <c r="E61" s="133"/>
      <c r="F61" s="121"/>
      <c r="G61" s="121"/>
      <c r="H61" s="121"/>
      <c r="I61" s="121"/>
      <c r="J61" s="121"/>
      <c r="K61" s="121"/>
      <c r="L61" s="121"/>
      <c r="M61" s="121"/>
      <c r="N61" s="121"/>
      <c r="O61" s="121"/>
      <c r="P61" s="121"/>
      <c r="Q61" s="121"/>
      <c r="R61" s="121"/>
      <c r="S61" s="121"/>
      <c r="T61" s="121"/>
      <c r="U61" s="121"/>
      <c r="V61" s="121"/>
      <c r="W61" s="121"/>
      <c r="X61" s="121"/>
      <c r="AA61" s="136">
        <f t="shared" ref="AA61:AA68" si="8">IF(E61=0,0,E61)</f>
        <v>0</v>
      </c>
      <c r="AB61" s="127"/>
      <c r="AC61" s="124">
        <f>IF(D61="Very High",Scoring!$B$94,IF(D61="High",Scoring!$B$95,IF(D61="Medium",Scoring!$B$96,IF(D61="Low",Scoring!$B$97,IF(D61="Very Low",Scoring!$B$98,IF(D61="",0))))))</f>
        <v>0</v>
      </c>
      <c r="AD61" s="124">
        <f>IF(D61="Very High",Scoring!$C$94,IF(D61="High",Scoring!$C$95,IF(D61="Medium",Scoring!$C$96,IF(D61="Low",Scoring!$C$97,IF(D61="Very Low",Scoring!$C$98,IF(D61="",0))))))</f>
        <v>0</v>
      </c>
      <c r="AE61" s="124">
        <f>AC61*AD61</f>
        <v>0</v>
      </c>
      <c r="AF61" s="127"/>
      <c r="AG61" s="121"/>
    </row>
    <row r="62" spans="1:33" ht="27.6" customHeight="1" x14ac:dyDescent="0.25">
      <c r="A62" s="328"/>
      <c r="B62" s="329"/>
      <c r="C62" s="330"/>
      <c r="D62" s="132"/>
      <c r="E62" s="133"/>
      <c r="F62" s="121"/>
      <c r="G62" s="121"/>
      <c r="H62" s="121"/>
      <c r="I62" s="121"/>
      <c r="J62" s="121"/>
      <c r="K62" s="121"/>
      <c r="L62" s="121"/>
      <c r="M62" s="121"/>
      <c r="N62" s="121"/>
      <c r="O62" s="121"/>
      <c r="P62" s="121"/>
      <c r="Q62" s="121"/>
      <c r="R62" s="121"/>
      <c r="S62" s="121"/>
      <c r="T62" s="121"/>
      <c r="U62" s="121"/>
      <c r="V62" s="121"/>
      <c r="W62" s="121"/>
      <c r="X62" s="121"/>
      <c r="AA62" s="136">
        <f t="shared" si="8"/>
        <v>0</v>
      </c>
      <c r="AB62" s="127"/>
      <c r="AC62" s="124">
        <f>IF(D62="Very High",Scoring!$B$94,IF(D62="High",Scoring!$B$95,IF(D62="Medium",Scoring!$B$96,IF(D62="Low",Scoring!$B$97,IF(D62="Very Low",Scoring!$B$98,IF(D62="",0))))))</f>
        <v>0</v>
      </c>
      <c r="AD62" s="124">
        <f>IF(D62="Very High",Scoring!$C$94,IF(D62="High",Scoring!$C$95,IF(D62="Medium",Scoring!$C$96,IF(D62="Low",Scoring!$C$97,IF(D62="Very Low",Scoring!$C$98,IF(D62="",0))))))</f>
        <v>0</v>
      </c>
      <c r="AE62" s="124">
        <f t="shared" ref="AE62:AE68" si="9">AC62*AD62</f>
        <v>0</v>
      </c>
      <c r="AF62" s="127"/>
      <c r="AG62" s="121"/>
    </row>
    <row r="63" spans="1:33" ht="27.6" customHeight="1" x14ac:dyDescent="0.25">
      <c r="A63" s="331"/>
      <c r="B63" s="332"/>
      <c r="C63" s="333"/>
      <c r="D63" s="132"/>
      <c r="E63" s="133"/>
      <c r="F63" s="121"/>
      <c r="G63" s="121"/>
      <c r="H63" s="121"/>
      <c r="I63" s="121"/>
      <c r="J63" s="121"/>
      <c r="K63" s="121"/>
      <c r="L63" s="121"/>
      <c r="M63" s="121"/>
      <c r="N63" s="121"/>
      <c r="O63" s="121"/>
      <c r="P63" s="121"/>
      <c r="Q63" s="121"/>
      <c r="R63" s="121"/>
      <c r="S63" s="121"/>
      <c r="T63" s="121"/>
      <c r="U63" s="121"/>
      <c r="V63" s="121"/>
      <c r="W63" s="121"/>
      <c r="X63" s="121"/>
      <c r="AA63" s="136">
        <f t="shared" si="8"/>
        <v>0</v>
      </c>
      <c r="AB63" s="127"/>
      <c r="AC63" s="124">
        <f>IF(D63="Very High",Scoring!$B$94,IF(D63="High",Scoring!$B$95,IF(D63="Medium",Scoring!$B$96,IF(D63="Low",Scoring!$B$97,IF(D63="Very Low",Scoring!$B$98,IF(D63="",0))))))</f>
        <v>0</v>
      </c>
      <c r="AD63" s="124">
        <f>IF(D63="Very High",Scoring!$C$94,IF(D63="High",Scoring!$C$95,IF(D63="Medium",Scoring!$C$96,IF(D63="Low",Scoring!$C$97,IF(D63="Very Low",Scoring!$C$98,IF(D63="",0))))))</f>
        <v>0</v>
      </c>
      <c r="AE63" s="124">
        <f t="shared" si="9"/>
        <v>0</v>
      </c>
      <c r="AF63" s="127"/>
      <c r="AG63" s="121"/>
    </row>
    <row r="64" spans="1:33" ht="57.6" customHeight="1" x14ac:dyDescent="0.25">
      <c r="A64" s="328"/>
      <c r="B64" s="329"/>
      <c r="C64" s="329"/>
      <c r="D64" s="132"/>
      <c r="E64" s="133"/>
      <c r="F64" s="121"/>
      <c r="G64" s="121"/>
      <c r="H64" s="121"/>
      <c r="I64" s="121"/>
      <c r="J64" s="121"/>
      <c r="K64" s="121"/>
      <c r="L64" s="121"/>
      <c r="M64" s="121"/>
      <c r="N64" s="121"/>
      <c r="O64" s="121"/>
      <c r="P64" s="121"/>
      <c r="Q64" s="121"/>
      <c r="R64" s="121"/>
      <c r="S64" s="121"/>
      <c r="T64" s="121"/>
      <c r="U64" s="121"/>
      <c r="V64" s="121"/>
      <c r="W64" s="121"/>
      <c r="X64" s="121"/>
      <c r="AA64" s="136">
        <f t="shared" si="8"/>
        <v>0</v>
      </c>
      <c r="AB64" s="127"/>
      <c r="AC64" s="124">
        <f>IF(D64="Very High",Scoring!$B$94,IF(D64="High",Scoring!$B$95,IF(D64="Medium",Scoring!$B$96,IF(D64="Low",Scoring!$B$97,IF(D64="Very Low",Scoring!$B$98,IF(D64="",0))))))</f>
        <v>0</v>
      </c>
      <c r="AD64" s="124">
        <f>IF(D64="Very High",Scoring!$C$94,IF(D64="High",Scoring!$C$95,IF(D64="Medium",Scoring!$C$96,IF(D64="Low",Scoring!$C$97,IF(D64="Very Low",Scoring!$C$98,IF(D64="",0))))))</f>
        <v>0</v>
      </c>
      <c r="AE64" s="124">
        <f t="shared" si="9"/>
        <v>0</v>
      </c>
      <c r="AF64" s="127"/>
      <c r="AG64" s="121"/>
    </row>
    <row r="65" spans="1:33" ht="40.15" customHeight="1" x14ac:dyDescent="0.25">
      <c r="A65" s="334"/>
      <c r="B65" s="335"/>
      <c r="C65" s="336"/>
      <c r="D65" s="132"/>
      <c r="E65" s="133"/>
      <c r="F65" s="121"/>
      <c r="G65" s="121"/>
      <c r="H65" s="121"/>
      <c r="I65" s="121"/>
      <c r="J65" s="121"/>
      <c r="K65" s="121"/>
      <c r="L65" s="121"/>
      <c r="M65" s="121"/>
      <c r="N65" s="121"/>
      <c r="O65" s="121"/>
      <c r="P65" s="121"/>
      <c r="Q65" s="121"/>
      <c r="R65" s="121"/>
      <c r="S65" s="121"/>
      <c r="T65" s="121"/>
      <c r="U65" s="121"/>
      <c r="V65" s="121"/>
      <c r="W65" s="121"/>
      <c r="X65" s="121"/>
      <c r="AA65" s="136">
        <f t="shared" si="8"/>
        <v>0</v>
      </c>
      <c r="AB65" s="127"/>
      <c r="AC65" s="124">
        <f>IF(D65="Very High",Scoring!$B$94,IF(D65="High",Scoring!$B$95,IF(D65="Medium",Scoring!$B$96,IF(D65="Low",Scoring!$B$97,IF(D65="Very Low",Scoring!$B$98,IF(D65="",0))))))</f>
        <v>0</v>
      </c>
      <c r="AD65" s="124">
        <f>IF(D65="Very High",Scoring!$C$94,IF(D65="High",Scoring!$C$95,IF(D65="Medium",Scoring!$C$96,IF(D65="Low",Scoring!$C$97,IF(D65="Very Low",Scoring!$C$98,IF(D65="",0))))))</f>
        <v>0</v>
      </c>
      <c r="AE65" s="124">
        <f t="shared" si="9"/>
        <v>0</v>
      </c>
      <c r="AF65" s="127"/>
      <c r="AG65" s="121"/>
    </row>
    <row r="66" spans="1:33" x14ac:dyDescent="0.25">
      <c r="A66" s="340"/>
      <c r="B66" s="341"/>
      <c r="C66" s="341"/>
      <c r="D66" s="132"/>
      <c r="E66" s="133"/>
      <c r="F66" s="121"/>
      <c r="G66" s="121"/>
      <c r="H66" s="121"/>
      <c r="I66" s="121"/>
      <c r="J66" s="121"/>
      <c r="K66" s="121"/>
      <c r="L66" s="121"/>
      <c r="M66" s="121"/>
      <c r="N66" s="121"/>
      <c r="O66" s="121"/>
      <c r="P66" s="121"/>
      <c r="Q66" s="121"/>
      <c r="R66" s="121"/>
      <c r="S66" s="121"/>
      <c r="T66" s="121"/>
      <c r="U66" s="121"/>
      <c r="V66" s="121"/>
      <c r="W66" s="121"/>
      <c r="X66" s="121"/>
      <c r="AA66" s="136">
        <f t="shared" si="8"/>
        <v>0</v>
      </c>
      <c r="AB66" s="127"/>
      <c r="AC66" s="124">
        <f>IF(D66="Very High",Scoring!$B$94,IF(D66="High",Scoring!$B$95,IF(D66="Medium",Scoring!$B$96,IF(D66="Low",Scoring!$B$97,IF(D66="Very Low",Scoring!$B$98,IF(D66="",0))))))</f>
        <v>0</v>
      </c>
      <c r="AD66" s="124">
        <f>IF(D66="Very High",Scoring!$C$94,IF(D66="High",Scoring!$C$95,IF(D66="Medium",Scoring!$C$96,IF(D66="Low",Scoring!$C$97,IF(D66="Very Low",Scoring!$C$98,IF(D66="",0))))))</f>
        <v>0</v>
      </c>
      <c r="AE66" s="124">
        <f t="shared" si="9"/>
        <v>0</v>
      </c>
      <c r="AF66" s="127"/>
      <c r="AG66" s="121"/>
    </row>
    <row r="67" spans="1:33" x14ac:dyDescent="0.25">
      <c r="A67" s="340"/>
      <c r="B67" s="341"/>
      <c r="C67" s="342"/>
      <c r="D67" s="132"/>
      <c r="E67" s="133"/>
      <c r="F67" s="121"/>
      <c r="G67" s="121"/>
      <c r="H67" s="121"/>
      <c r="I67" s="121"/>
      <c r="J67" s="121"/>
      <c r="K67" s="121"/>
      <c r="L67" s="121"/>
      <c r="M67" s="121"/>
      <c r="N67" s="121"/>
      <c r="O67" s="121"/>
      <c r="P67" s="121"/>
      <c r="Q67" s="121"/>
      <c r="R67" s="121"/>
      <c r="S67" s="121"/>
      <c r="T67" s="121"/>
      <c r="U67" s="121"/>
      <c r="V67" s="121"/>
      <c r="W67" s="121"/>
      <c r="X67" s="121"/>
      <c r="AA67" s="136">
        <f t="shared" si="8"/>
        <v>0</v>
      </c>
      <c r="AB67" s="127"/>
      <c r="AC67" s="124">
        <f>IF(D67="Very High",Scoring!$B$94,IF(D67="High",Scoring!$B$95,IF(D67="Medium",Scoring!$B$96,IF(D67="Low",Scoring!$B$97,IF(D67="Very Low",Scoring!$B$98,IF(D67="",0))))))</f>
        <v>0</v>
      </c>
      <c r="AD67" s="124">
        <f>IF(D67="Very High",Scoring!$C$94,IF(D67="High",Scoring!$C$95,IF(D67="Medium",Scoring!$C$96,IF(D67="Low",Scoring!$C$97,IF(D67="Very Low",Scoring!$C$98,IF(D67="",0))))))</f>
        <v>0</v>
      </c>
      <c r="AE67" s="124">
        <f t="shared" si="9"/>
        <v>0</v>
      </c>
      <c r="AF67" s="127"/>
      <c r="AG67" s="121"/>
    </row>
    <row r="68" spans="1:33" ht="15.75" thickBot="1" x14ac:dyDescent="0.3">
      <c r="A68" s="346"/>
      <c r="B68" s="347"/>
      <c r="C68" s="348"/>
      <c r="D68" s="183"/>
      <c r="E68" s="184"/>
      <c r="F68" s="121"/>
      <c r="G68" s="121"/>
      <c r="H68" s="121"/>
      <c r="I68" s="121"/>
      <c r="J68" s="121"/>
      <c r="K68" s="121"/>
      <c r="L68" s="121"/>
      <c r="M68" s="121"/>
      <c r="N68" s="121"/>
      <c r="O68" s="121"/>
      <c r="P68" s="121"/>
      <c r="Q68" s="121"/>
      <c r="R68" s="121"/>
      <c r="S68" s="121"/>
      <c r="T68" s="121"/>
      <c r="U68" s="121"/>
      <c r="V68" s="121"/>
      <c r="W68" s="121"/>
      <c r="X68" s="121"/>
      <c r="AA68" s="159">
        <f t="shared" si="8"/>
        <v>0</v>
      </c>
      <c r="AB68" s="160"/>
      <c r="AC68" s="161">
        <f>IF(D68="Very High",Scoring!$B$94,IF(D68="High",Scoring!$B$95,IF(D68="Medium",Scoring!$B$96,IF(D68="Low",Scoring!$B$97,IF(D68="Very Low",Scoring!$B$98,IF(D68="",0))))))</f>
        <v>0</v>
      </c>
      <c r="AD68" s="161">
        <f>IF(D68="Very High",Scoring!$C$94,IF(D68="High",Scoring!$C$95,IF(D68="Medium",Scoring!$C$96,IF(D68="Low",Scoring!$C$97,IF(D68="Very Low",Scoring!$C$98,IF(D68="",0))))))</f>
        <v>0</v>
      </c>
      <c r="AE68" s="161">
        <f t="shared" si="9"/>
        <v>0</v>
      </c>
      <c r="AF68" s="127"/>
      <c r="AG68" s="121"/>
    </row>
    <row r="69" spans="1:33" x14ac:dyDescent="0.25">
      <c r="A69" s="318" t="s">
        <v>100</v>
      </c>
      <c r="B69" s="319"/>
      <c r="C69" s="320"/>
      <c r="D69" s="185"/>
      <c r="E69" s="186">
        <f>AA70</f>
        <v>0</v>
      </c>
      <c r="F69" s="121"/>
      <c r="G69" s="121"/>
      <c r="H69" s="121"/>
      <c r="I69" s="121"/>
      <c r="J69" s="121"/>
      <c r="K69" s="121"/>
      <c r="L69" s="121"/>
      <c r="M69" s="121"/>
      <c r="N69" s="121"/>
      <c r="O69" s="121"/>
      <c r="P69" s="121"/>
      <c r="Q69" s="121"/>
      <c r="R69" s="121"/>
      <c r="S69" s="121"/>
      <c r="T69" s="121"/>
      <c r="U69" s="121"/>
      <c r="V69" s="121"/>
      <c r="W69" s="121"/>
      <c r="X69" s="121"/>
      <c r="AA69" s="180"/>
      <c r="AB69" s="181"/>
      <c r="AC69" s="182"/>
      <c r="AD69" s="182"/>
      <c r="AE69" s="182"/>
      <c r="AF69" s="127"/>
      <c r="AG69" s="121"/>
    </row>
    <row r="70" spans="1:33" x14ac:dyDescent="0.25">
      <c r="A70" s="349" t="s">
        <v>102</v>
      </c>
      <c r="B70" s="350"/>
      <c r="C70" s="351"/>
      <c r="D70" s="158" t="str">
        <f>AF71</f>
        <v>-</v>
      </c>
      <c r="E70" s="187" t="str">
        <f>AA71</f>
        <v>-</v>
      </c>
      <c r="F70" s="125"/>
      <c r="G70" s="125"/>
      <c r="H70" s="125"/>
      <c r="I70" s="125"/>
      <c r="J70" s="125"/>
      <c r="K70" s="125"/>
      <c r="L70" s="125"/>
      <c r="M70" s="125"/>
      <c r="N70" s="125"/>
      <c r="O70" s="125"/>
      <c r="P70" s="125"/>
      <c r="Q70" s="125"/>
      <c r="R70" s="125"/>
      <c r="S70" s="125"/>
      <c r="T70" s="125"/>
      <c r="U70" s="125"/>
      <c r="V70" s="125"/>
      <c r="W70" s="125"/>
      <c r="X70" s="125"/>
      <c r="AA70" s="126">
        <f>SUM(AA61:AA68)</f>
        <v>0</v>
      </c>
      <c r="AB70" s="127"/>
      <c r="AC70" s="127"/>
      <c r="AD70" s="124">
        <f>SUM(AD61:AD68)</f>
        <v>0</v>
      </c>
      <c r="AE70" s="124">
        <f>SUM(AE61:AE68)</f>
        <v>0</v>
      </c>
      <c r="AF70" s="163">
        <f>IFERROR(AE70/AD70,0)</f>
        <v>0</v>
      </c>
      <c r="AG70" s="127" t="s">
        <v>101</v>
      </c>
    </row>
    <row r="71" spans="1:33" ht="30" customHeight="1" x14ac:dyDescent="0.25">
      <c r="A71" s="120"/>
      <c r="B71" s="120"/>
      <c r="C71" s="120"/>
      <c r="D71" s="120"/>
      <c r="E71" s="120"/>
      <c r="F71" s="121"/>
      <c r="G71" s="121"/>
      <c r="H71" s="121"/>
      <c r="I71" s="121"/>
      <c r="J71" s="121"/>
      <c r="K71" s="121"/>
      <c r="L71" s="121"/>
      <c r="M71" s="121"/>
      <c r="N71" s="121"/>
      <c r="O71" s="121"/>
      <c r="P71" s="121"/>
      <c r="Q71" s="121"/>
      <c r="R71" s="121"/>
      <c r="S71" s="121"/>
      <c r="T71" s="121"/>
      <c r="U71" s="121"/>
      <c r="V71" s="121"/>
      <c r="W71" s="121"/>
      <c r="X71" s="121"/>
      <c r="AA71" s="137" t="str">
        <f>IF(AA70&gt;=Scoring!$C$121,"Very High",IF(AA70&gt;=Scoring!$C$122,"High",IF(AA70&gt;=Scoring!$C$123,"Medium",IF(AA70&gt;=Scoring!$C$124,"Low","-"))))</f>
        <v>-</v>
      </c>
      <c r="AB71" s="127"/>
      <c r="AC71" s="127"/>
      <c r="AD71" s="127"/>
      <c r="AE71" s="127"/>
      <c r="AF71" s="162" t="str">
        <f>IF(AF70&gt;=Scoring!$F$94,"Very High",IF(AF70&gt;=Scoring!$F$95,"High",IF(AF70&gt;=Scoring!$F$96,"Medium",IF(AF70&gt;=Scoring!$F$97,"Low",IF(AF70&gt;0,"Very Low","-")))))</f>
        <v>-</v>
      </c>
      <c r="AG71" s="121"/>
    </row>
    <row r="72" spans="1:33" x14ac:dyDescent="0.25">
      <c r="A72" s="287" t="s">
        <v>91</v>
      </c>
      <c r="B72" s="288"/>
      <c r="C72" s="288"/>
      <c r="D72" s="118"/>
      <c r="E72" s="119"/>
    </row>
    <row r="73" spans="1:33" ht="54" customHeight="1" x14ac:dyDescent="0.25">
      <c r="A73" s="321" t="str">
        <f>IF(Objectives!B7="","",Objectives!B7)</f>
        <v/>
      </c>
      <c r="B73" s="283"/>
      <c r="C73" s="283"/>
      <c r="D73" s="283"/>
      <c r="E73" s="322"/>
    </row>
    <row r="74" spans="1:33" ht="30" customHeight="1" x14ac:dyDescent="0.25">
      <c r="A74" s="285" t="s">
        <v>95</v>
      </c>
      <c r="B74" s="326"/>
      <c r="C74" s="327"/>
      <c r="D74" s="122" t="s">
        <v>96</v>
      </c>
      <c r="E74" s="122" t="s">
        <v>97</v>
      </c>
      <c r="F74" s="121"/>
      <c r="G74" s="121"/>
      <c r="H74" s="121"/>
      <c r="I74" s="121"/>
      <c r="J74" s="121"/>
      <c r="K74" s="121"/>
      <c r="L74" s="121"/>
      <c r="M74" s="121"/>
      <c r="N74" s="121"/>
      <c r="O74" s="121"/>
      <c r="P74" s="121"/>
      <c r="Q74" s="121"/>
      <c r="R74" s="121"/>
      <c r="S74" s="121"/>
      <c r="T74" s="121"/>
      <c r="U74" s="121"/>
      <c r="V74" s="121"/>
      <c r="W74" s="121"/>
      <c r="X74" s="121"/>
      <c r="AA74" s="127" t="s">
        <v>98</v>
      </c>
      <c r="AB74" s="127"/>
      <c r="AC74" s="127" t="s">
        <v>96</v>
      </c>
      <c r="AD74" s="135" t="s">
        <v>26</v>
      </c>
      <c r="AE74" s="127" t="s">
        <v>99</v>
      </c>
      <c r="AF74" s="127"/>
      <c r="AG74" s="121"/>
    </row>
    <row r="75" spans="1:33" ht="28.15" customHeight="1" x14ac:dyDescent="0.25">
      <c r="A75" s="328"/>
      <c r="B75" s="329"/>
      <c r="C75" s="330"/>
      <c r="D75" s="132"/>
      <c r="E75" s="133"/>
      <c r="F75" s="121"/>
      <c r="G75" s="121"/>
      <c r="H75" s="121"/>
      <c r="I75" s="121"/>
      <c r="J75" s="121"/>
      <c r="K75" s="121"/>
      <c r="L75" s="121"/>
      <c r="M75" s="121"/>
      <c r="N75" s="121"/>
      <c r="O75" s="121"/>
      <c r="P75" s="121"/>
      <c r="Q75" s="121"/>
      <c r="R75" s="121"/>
      <c r="S75" s="121"/>
      <c r="T75" s="121"/>
      <c r="U75" s="121"/>
      <c r="V75" s="121"/>
      <c r="W75" s="121"/>
      <c r="X75" s="121"/>
      <c r="AA75" s="136">
        <f t="shared" ref="AA75:AA82" si="10">IF(E75=0,0,E75)</f>
        <v>0</v>
      </c>
      <c r="AB75" s="127"/>
      <c r="AC75" s="124">
        <f>IF(D75="Very High",Scoring!$B$94,IF(D75="High",Scoring!$B$95,IF(D75="Medium",Scoring!$B$96,IF(D75="Low",Scoring!$B$97,IF(D75="Very Low",Scoring!$B$98,IF(D75="",0))))))</f>
        <v>0</v>
      </c>
      <c r="AD75" s="124">
        <f>IF(D75="Very High",Scoring!$C$94,IF(D75="High",Scoring!$C$95,IF(D75="Medium",Scoring!$C$96,IF(D75="Low",Scoring!$C$97,IF(D75="Very Low",Scoring!$C$98,IF(D75="",0))))))</f>
        <v>0</v>
      </c>
      <c r="AE75" s="124">
        <f>AC75*AD75</f>
        <v>0</v>
      </c>
      <c r="AF75" s="127"/>
      <c r="AG75" s="121"/>
    </row>
    <row r="76" spans="1:33" ht="28.15" customHeight="1" x14ac:dyDescent="0.25">
      <c r="A76" s="328"/>
      <c r="B76" s="329"/>
      <c r="C76" s="330"/>
      <c r="D76" s="132"/>
      <c r="E76" s="133"/>
      <c r="F76" s="121"/>
      <c r="G76" s="121"/>
      <c r="H76" s="121"/>
      <c r="I76" s="121"/>
      <c r="J76" s="121"/>
      <c r="K76" s="121"/>
      <c r="L76" s="121"/>
      <c r="M76" s="121"/>
      <c r="N76" s="121"/>
      <c r="O76" s="121"/>
      <c r="P76" s="121"/>
      <c r="Q76" s="121"/>
      <c r="R76" s="121"/>
      <c r="S76" s="121"/>
      <c r="T76" s="121"/>
      <c r="U76" s="121"/>
      <c r="V76" s="121"/>
      <c r="W76" s="121"/>
      <c r="X76" s="121"/>
      <c r="AA76" s="136">
        <f t="shared" si="10"/>
        <v>0</v>
      </c>
      <c r="AB76" s="127"/>
      <c r="AC76" s="124">
        <f>IF(D76="Very High",Scoring!$B$94,IF(D76="High",Scoring!$B$95,IF(D76="Medium",Scoring!$B$96,IF(D76="Low",Scoring!$B$97,IF(D76="Very Low",Scoring!$B$98,IF(D76="",0))))))</f>
        <v>0</v>
      </c>
      <c r="AD76" s="124">
        <f>IF(D76="Very High",Scoring!$C$94,IF(D76="High",Scoring!$C$95,IF(D76="Medium",Scoring!$C$96,IF(D76="Low",Scoring!$C$97,IF(D76="Very Low",Scoring!$C$98,IF(D76="",0))))))</f>
        <v>0</v>
      </c>
      <c r="AE76" s="124">
        <f t="shared" ref="AE76:AE82" si="11">AC76*AD76</f>
        <v>0</v>
      </c>
      <c r="AF76" s="127"/>
      <c r="AG76" s="121"/>
    </row>
    <row r="77" spans="1:33" ht="28.15" customHeight="1" x14ac:dyDescent="0.25">
      <c r="A77" s="331"/>
      <c r="B77" s="332"/>
      <c r="C77" s="333"/>
      <c r="D77" s="132"/>
      <c r="E77" s="133"/>
      <c r="F77" s="121"/>
      <c r="G77" s="121"/>
      <c r="H77" s="121"/>
      <c r="I77" s="121"/>
      <c r="J77" s="121"/>
      <c r="K77" s="121"/>
      <c r="L77" s="121"/>
      <c r="M77" s="121"/>
      <c r="N77" s="121"/>
      <c r="O77" s="121"/>
      <c r="P77" s="121"/>
      <c r="Q77" s="121"/>
      <c r="R77" s="121"/>
      <c r="S77" s="121"/>
      <c r="T77" s="121"/>
      <c r="U77" s="121"/>
      <c r="V77" s="121"/>
      <c r="W77" s="121"/>
      <c r="X77" s="121"/>
      <c r="AA77" s="136">
        <f t="shared" si="10"/>
        <v>0</v>
      </c>
      <c r="AB77" s="127"/>
      <c r="AC77" s="124">
        <f>IF(D77="Very High",Scoring!$B$94,IF(D77="High",Scoring!$B$95,IF(D77="Medium",Scoring!$B$96,IF(D77="Low",Scoring!$B$97,IF(D77="Very Low",Scoring!$B$98,IF(D77="",0))))))</f>
        <v>0</v>
      </c>
      <c r="AD77" s="124">
        <f>IF(D77="Very High",Scoring!$C$94,IF(D77="High",Scoring!$C$95,IF(D77="Medium",Scoring!$C$96,IF(D77="Low",Scoring!$C$97,IF(D77="Very Low",Scoring!$C$98,IF(D77="",0))))))</f>
        <v>0</v>
      </c>
      <c r="AE77" s="124">
        <f t="shared" si="11"/>
        <v>0</v>
      </c>
      <c r="AF77" s="127"/>
      <c r="AG77" s="121"/>
    </row>
    <row r="78" spans="1:33" ht="28.15" customHeight="1" x14ac:dyDescent="0.25">
      <c r="A78" s="328"/>
      <c r="B78" s="329"/>
      <c r="C78" s="329"/>
      <c r="D78" s="132"/>
      <c r="E78" s="133"/>
      <c r="F78" s="121"/>
      <c r="G78" s="121"/>
      <c r="H78" s="121"/>
      <c r="I78" s="121"/>
      <c r="J78" s="121"/>
      <c r="K78" s="121"/>
      <c r="L78" s="121"/>
      <c r="M78" s="121"/>
      <c r="N78" s="121"/>
      <c r="O78" s="121"/>
      <c r="P78" s="121"/>
      <c r="Q78" s="121"/>
      <c r="R78" s="121"/>
      <c r="S78" s="121"/>
      <c r="T78" s="121"/>
      <c r="U78" s="121"/>
      <c r="V78" s="121"/>
      <c r="W78" s="121"/>
      <c r="X78" s="121"/>
      <c r="AA78" s="136">
        <f t="shared" si="10"/>
        <v>0</v>
      </c>
      <c r="AB78" s="127"/>
      <c r="AC78" s="124">
        <f>IF(D78="Very High",Scoring!$B$94,IF(D78="High",Scoring!$B$95,IF(D78="Medium",Scoring!$B$96,IF(D78="Low",Scoring!$B$97,IF(D78="Very Low",Scoring!$B$98,IF(D78="",0))))))</f>
        <v>0</v>
      </c>
      <c r="AD78" s="124">
        <f>IF(D78="Very High",Scoring!$C$94,IF(D78="High",Scoring!$C$95,IF(D78="Medium",Scoring!$C$96,IF(D78="Low",Scoring!$C$97,IF(D78="Very Low",Scoring!$C$98,IF(D78="",0))))))</f>
        <v>0</v>
      </c>
      <c r="AE78" s="124">
        <f t="shared" si="11"/>
        <v>0</v>
      </c>
      <c r="AF78" s="127"/>
      <c r="AG78" s="121"/>
    </row>
    <row r="79" spans="1:33" ht="28.15" customHeight="1" x14ac:dyDescent="0.25">
      <c r="A79" s="334"/>
      <c r="B79" s="335"/>
      <c r="C79" s="336"/>
      <c r="D79" s="132"/>
      <c r="E79" s="133"/>
      <c r="F79" s="121"/>
      <c r="G79" s="121"/>
      <c r="H79" s="121"/>
      <c r="I79" s="121"/>
      <c r="J79" s="121"/>
      <c r="K79" s="121"/>
      <c r="L79" s="121"/>
      <c r="M79" s="121"/>
      <c r="N79" s="121"/>
      <c r="O79" s="121"/>
      <c r="P79" s="121"/>
      <c r="Q79" s="121"/>
      <c r="R79" s="121"/>
      <c r="S79" s="121"/>
      <c r="T79" s="121"/>
      <c r="U79" s="121"/>
      <c r="V79" s="121"/>
      <c r="W79" s="121"/>
      <c r="X79" s="121"/>
      <c r="AA79" s="136">
        <f t="shared" si="10"/>
        <v>0</v>
      </c>
      <c r="AB79" s="127"/>
      <c r="AC79" s="124">
        <f>IF(D79="Very High",Scoring!$B$94,IF(D79="High",Scoring!$B$95,IF(D79="Medium",Scoring!$B$96,IF(D79="Low",Scoring!$B$97,IF(D79="Very Low",Scoring!$B$98,IF(D79="",0))))))</f>
        <v>0</v>
      </c>
      <c r="AD79" s="124">
        <f>IF(D79="Very High",Scoring!$C$94,IF(D79="High",Scoring!$C$95,IF(D79="Medium",Scoring!$C$96,IF(D79="Low",Scoring!$C$97,IF(D79="Very Low",Scoring!$C$98,IF(D79="",0))))))</f>
        <v>0</v>
      </c>
      <c r="AE79" s="124">
        <f t="shared" si="11"/>
        <v>0</v>
      </c>
      <c r="AF79" s="127"/>
      <c r="AG79" s="121"/>
    </row>
    <row r="80" spans="1:33" x14ac:dyDescent="0.25">
      <c r="A80" s="340"/>
      <c r="B80" s="341"/>
      <c r="C80" s="341"/>
      <c r="D80" s="132"/>
      <c r="E80" s="133"/>
      <c r="F80" s="121"/>
      <c r="G80" s="121"/>
      <c r="H80" s="121"/>
      <c r="I80" s="121"/>
      <c r="J80" s="121"/>
      <c r="K80" s="121"/>
      <c r="L80" s="121"/>
      <c r="M80" s="121"/>
      <c r="N80" s="121"/>
      <c r="O80" s="121"/>
      <c r="P80" s="121"/>
      <c r="Q80" s="121"/>
      <c r="R80" s="121"/>
      <c r="S80" s="121"/>
      <c r="T80" s="121"/>
      <c r="U80" s="121"/>
      <c r="V80" s="121"/>
      <c r="W80" s="121"/>
      <c r="X80" s="121"/>
      <c r="AA80" s="136">
        <f t="shared" si="10"/>
        <v>0</v>
      </c>
      <c r="AB80" s="127"/>
      <c r="AC80" s="124">
        <f>IF(D80="Very High",Scoring!$B$94,IF(D80="High",Scoring!$B$95,IF(D80="Medium",Scoring!$B$96,IF(D80="Low",Scoring!$B$97,IF(D80="Very Low",Scoring!$B$98,IF(D80="",0))))))</f>
        <v>0</v>
      </c>
      <c r="AD80" s="124">
        <f>IF(D80="Very High",Scoring!$C$94,IF(D80="High",Scoring!$C$95,IF(D80="Medium",Scoring!$C$96,IF(D80="Low",Scoring!$C$97,IF(D80="Very Low",Scoring!$C$98,IF(D80="",0))))))</f>
        <v>0</v>
      </c>
      <c r="AE80" s="124">
        <f t="shared" si="11"/>
        <v>0</v>
      </c>
      <c r="AF80" s="127"/>
      <c r="AG80" s="121"/>
    </row>
    <row r="81" spans="1:33" x14ac:dyDescent="0.25">
      <c r="A81" s="340"/>
      <c r="B81" s="341"/>
      <c r="C81" s="342"/>
      <c r="D81" s="132"/>
      <c r="E81" s="133"/>
      <c r="F81" s="121"/>
      <c r="G81" s="121"/>
      <c r="H81" s="121"/>
      <c r="I81" s="121"/>
      <c r="J81" s="121"/>
      <c r="K81" s="121"/>
      <c r="L81" s="121"/>
      <c r="M81" s="121"/>
      <c r="N81" s="121"/>
      <c r="O81" s="121"/>
      <c r="P81" s="121"/>
      <c r="Q81" s="121"/>
      <c r="R81" s="121"/>
      <c r="S81" s="121"/>
      <c r="T81" s="121"/>
      <c r="U81" s="121"/>
      <c r="V81" s="121"/>
      <c r="W81" s="121"/>
      <c r="X81" s="121"/>
      <c r="AA81" s="136">
        <f t="shared" si="10"/>
        <v>0</v>
      </c>
      <c r="AB81" s="127"/>
      <c r="AC81" s="124">
        <f>IF(D81="Very High",Scoring!$B$94,IF(D81="High",Scoring!$B$95,IF(D81="Medium",Scoring!$B$96,IF(D81="Low",Scoring!$B$97,IF(D81="Very Low",Scoring!$B$98,IF(D81="",0))))))</f>
        <v>0</v>
      </c>
      <c r="AD81" s="124">
        <f>IF(D81="Very High",Scoring!$C$94,IF(D81="High",Scoring!$C$95,IF(D81="Medium",Scoring!$C$96,IF(D81="Low",Scoring!$C$97,IF(D81="Very Low",Scoring!$C$98,IF(D81="",0))))))</f>
        <v>0</v>
      </c>
      <c r="AE81" s="124">
        <f t="shared" si="11"/>
        <v>0</v>
      </c>
      <c r="AF81" s="127"/>
      <c r="AG81" s="121"/>
    </row>
    <row r="82" spans="1:33" ht="15.75" thickBot="1" x14ac:dyDescent="0.3">
      <c r="A82" s="346"/>
      <c r="B82" s="347"/>
      <c r="C82" s="348"/>
      <c r="D82" s="183"/>
      <c r="E82" s="184"/>
      <c r="F82" s="121"/>
      <c r="G82" s="121"/>
      <c r="H82" s="121"/>
      <c r="I82" s="121"/>
      <c r="J82" s="121"/>
      <c r="K82" s="121"/>
      <c r="L82" s="121"/>
      <c r="M82" s="121"/>
      <c r="N82" s="121"/>
      <c r="O82" s="121"/>
      <c r="P82" s="121"/>
      <c r="Q82" s="121"/>
      <c r="R82" s="121"/>
      <c r="S82" s="121"/>
      <c r="T82" s="121"/>
      <c r="U82" s="121"/>
      <c r="V82" s="121"/>
      <c r="W82" s="121"/>
      <c r="X82" s="121"/>
      <c r="AA82" s="159">
        <f t="shared" si="10"/>
        <v>0</v>
      </c>
      <c r="AB82" s="160"/>
      <c r="AC82" s="161">
        <f>IF(D82="Very High",Scoring!$B$94,IF(D82="High",Scoring!$B$95,IF(D82="Medium",Scoring!$B$96,IF(D82="Low",Scoring!$B$97,IF(D82="Very Low",Scoring!$B$98,IF(D82="",0))))))</f>
        <v>0</v>
      </c>
      <c r="AD82" s="161">
        <f>IF(D82="Very High",Scoring!$C$94,IF(D82="High",Scoring!$C$95,IF(D82="Medium",Scoring!$C$96,IF(D82="Low",Scoring!$C$97,IF(D82="Very Low",Scoring!$C$98,IF(D82="",0))))))</f>
        <v>0</v>
      </c>
      <c r="AE82" s="161">
        <f t="shared" si="11"/>
        <v>0</v>
      </c>
      <c r="AF82" s="127"/>
      <c r="AG82" s="121"/>
    </row>
    <row r="83" spans="1:33" x14ac:dyDescent="0.25">
      <c r="A83" s="318" t="s">
        <v>100</v>
      </c>
      <c r="B83" s="319"/>
      <c r="C83" s="320"/>
      <c r="D83" s="185"/>
      <c r="E83" s="186">
        <f>AA84</f>
        <v>0</v>
      </c>
      <c r="F83" s="121"/>
      <c r="G83" s="121"/>
      <c r="H83" s="121"/>
      <c r="I83" s="121"/>
      <c r="J83" s="121"/>
      <c r="K83" s="121"/>
      <c r="L83" s="121"/>
      <c r="M83" s="121"/>
      <c r="N83" s="121"/>
      <c r="O83" s="121"/>
      <c r="P83" s="121"/>
      <c r="Q83" s="121"/>
      <c r="R83" s="121"/>
      <c r="S83" s="121"/>
      <c r="T83" s="121"/>
      <c r="U83" s="121"/>
      <c r="V83" s="121"/>
      <c r="W83" s="121"/>
      <c r="X83" s="121"/>
      <c r="AA83" s="180"/>
      <c r="AB83" s="181"/>
      <c r="AC83" s="182"/>
      <c r="AD83" s="182"/>
      <c r="AE83" s="182"/>
      <c r="AF83" s="127"/>
      <c r="AG83" s="121"/>
    </row>
    <row r="84" spans="1:33" x14ac:dyDescent="0.25">
      <c r="A84" s="349" t="s">
        <v>102</v>
      </c>
      <c r="B84" s="350"/>
      <c r="C84" s="351"/>
      <c r="D84" s="158" t="str">
        <f>AF85</f>
        <v>-</v>
      </c>
      <c r="E84" s="187" t="str">
        <f>AA85</f>
        <v>-</v>
      </c>
      <c r="F84" s="125"/>
      <c r="G84" s="125"/>
      <c r="H84" s="125"/>
      <c r="I84" s="125"/>
      <c r="J84" s="125"/>
      <c r="K84" s="125"/>
      <c r="L84" s="125"/>
      <c r="M84" s="125"/>
      <c r="N84" s="125"/>
      <c r="O84" s="125"/>
      <c r="P84" s="125"/>
      <c r="Q84" s="125"/>
      <c r="R84" s="125"/>
      <c r="S84" s="125"/>
      <c r="T84" s="125"/>
      <c r="U84" s="125"/>
      <c r="V84" s="125"/>
      <c r="W84" s="125"/>
      <c r="X84" s="125"/>
      <c r="AA84" s="126">
        <f>SUM(AA75:AA82)</f>
        <v>0</v>
      </c>
      <c r="AB84" s="127"/>
      <c r="AC84" s="127"/>
      <c r="AD84" s="124">
        <f>SUM(AD75:AD82)</f>
        <v>0</v>
      </c>
      <c r="AE84" s="124">
        <f>SUM(AE75:AE82)</f>
        <v>0</v>
      </c>
      <c r="AF84" s="163">
        <f>IFERROR(AE84/AD84,0)</f>
        <v>0</v>
      </c>
      <c r="AG84" s="127" t="s">
        <v>101</v>
      </c>
    </row>
    <row r="85" spans="1:33" ht="30" customHeight="1" x14ac:dyDescent="0.25">
      <c r="A85" s="120"/>
      <c r="B85" s="120"/>
      <c r="C85" s="120"/>
      <c r="D85" s="120"/>
      <c r="E85" s="120"/>
      <c r="F85" s="121"/>
      <c r="G85" s="121"/>
      <c r="H85" s="121"/>
      <c r="I85" s="121"/>
      <c r="J85" s="121"/>
      <c r="K85" s="121"/>
      <c r="L85" s="121"/>
      <c r="M85" s="121"/>
      <c r="N85" s="121"/>
      <c r="O85" s="121"/>
      <c r="P85" s="121"/>
      <c r="Q85" s="121"/>
      <c r="R85" s="121"/>
      <c r="S85" s="121"/>
      <c r="T85" s="121"/>
      <c r="U85" s="121"/>
      <c r="V85" s="121"/>
      <c r="W85" s="121"/>
      <c r="X85" s="121"/>
      <c r="AA85" s="137" t="str">
        <f>IF(AA84&gt;=Scoring!$C$121,"Very High",IF(AA84&gt;=Scoring!$C$122,"High",IF(AA84&gt;=Scoring!$C$123,"Medium",IF(AA84&gt;=Scoring!$C$124,"Low","-"))))</f>
        <v>-</v>
      </c>
      <c r="AB85" s="127"/>
      <c r="AC85" s="127"/>
      <c r="AD85" s="127"/>
      <c r="AE85" s="127"/>
      <c r="AF85" s="162" t="str">
        <f>IF(AF84&gt;=Scoring!$F$94,"Very High",IF(AF84&gt;=Scoring!$F$95,"High",IF(AF84&gt;=Scoring!$F$96,"Medium",IF(AF84&gt;=Scoring!$F$97,"Low",IF(AF84&gt;0,"Very Low","-")))))</f>
        <v>-</v>
      </c>
      <c r="AG85" s="121"/>
    </row>
    <row r="86" spans="1:33" x14ac:dyDescent="0.25">
      <c r="A86" s="287" t="s">
        <v>92</v>
      </c>
      <c r="B86" s="288"/>
      <c r="C86" s="288"/>
      <c r="D86" s="118"/>
      <c r="E86" s="119"/>
    </row>
    <row r="87" spans="1:33" ht="30" customHeight="1" x14ac:dyDescent="0.25">
      <c r="A87" s="321" t="str">
        <f>IF(Objectives!B8="","",Objectives!B8)</f>
        <v/>
      </c>
      <c r="B87" s="283"/>
      <c r="C87" s="283"/>
      <c r="D87" s="283"/>
      <c r="E87" s="322"/>
    </row>
    <row r="88" spans="1:33" ht="30" customHeight="1" x14ac:dyDescent="0.25">
      <c r="A88" s="285" t="s">
        <v>95</v>
      </c>
      <c r="B88" s="326"/>
      <c r="C88" s="327"/>
      <c r="D88" s="122" t="s">
        <v>96</v>
      </c>
      <c r="E88" s="122" t="s">
        <v>97</v>
      </c>
      <c r="F88" s="121"/>
      <c r="G88" s="121"/>
      <c r="H88" s="121"/>
      <c r="I88" s="121"/>
      <c r="J88" s="121"/>
      <c r="K88" s="121"/>
      <c r="L88" s="121"/>
      <c r="M88" s="121"/>
      <c r="N88" s="121"/>
      <c r="O88" s="121"/>
      <c r="P88" s="121"/>
      <c r="Q88" s="121"/>
      <c r="R88" s="121"/>
      <c r="S88" s="121"/>
      <c r="T88" s="121"/>
      <c r="U88" s="121"/>
      <c r="V88" s="121"/>
      <c r="W88" s="121"/>
      <c r="X88" s="121"/>
      <c r="AA88" s="127" t="s">
        <v>98</v>
      </c>
      <c r="AB88" s="127"/>
      <c r="AC88" s="127" t="s">
        <v>96</v>
      </c>
      <c r="AD88" s="135" t="s">
        <v>26</v>
      </c>
      <c r="AE88" s="127" t="s">
        <v>99</v>
      </c>
      <c r="AF88" s="127"/>
      <c r="AG88" s="121"/>
    </row>
    <row r="89" spans="1:33" x14ac:dyDescent="0.25">
      <c r="A89" s="337"/>
      <c r="B89" s="338"/>
      <c r="C89" s="339"/>
      <c r="D89" s="132"/>
      <c r="E89" s="133"/>
      <c r="F89" s="121"/>
      <c r="G89" s="121"/>
      <c r="H89" s="121"/>
      <c r="I89" s="121"/>
      <c r="J89" s="121"/>
      <c r="K89" s="121"/>
      <c r="L89" s="121"/>
      <c r="M89" s="121"/>
      <c r="N89" s="121"/>
      <c r="O89" s="121"/>
      <c r="P89" s="121"/>
      <c r="Q89" s="121"/>
      <c r="R89" s="121"/>
      <c r="S89" s="121"/>
      <c r="T89" s="121"/>
      <c r="U89" s="121"/>
      <c r="V89" s="121"/>
      <c r="W89" s="121"/>
      <c r="X89" s="121"/>
      <c r="AA89" s="136">
        <f t="shared" ref="AA89:AA96" si="12">IF(E89=0,0,E89)</f>
        <v>0</v>
      </c>
      <c r="AB89" s="127"/>
      <c r="AC89" s="124">
        <f>IF(D89="Very High",Scoring!$B$94,IF(D89="High",Scoring!$B$95,IF(D89="Medium",Scoring!$B$96,IF(D89="Low",Scoring!$B$97,IF(D89="Very Low",Scoring!$B$98,IF(D89="",0))))))</f>
        <v>0</v>
      </c>
      <c r="AD89" s="124">
        <f>IF(D89="Very High",Scoring!$C$94,IF(D89="High",Scoring!$C$95,IF(D89="Medium",Scoring!$C$96,IF(D89="Low",Scoring!$C$97,IF(D89="Very Low",Scoring!$C$98,IF(D89="",0))))))</f>
        <v>0</v>
      </c>
      <c r="AE89" s="124">
        <f>AC89*AD89</f>
        <v>0</v>
      </c>
      <c r="AF89" s="127"/>
      <c r="AG89" s="121"/>
    </row>
    <row r="90" spans="1:33" x14ac:dyDescent="0.25">
      <c r="A90" s="337"/>
      <c r="B90" s="338"/>
      <c r="C90" s="339"/>
      <c r="D90" s="132"/>
      <c r="E90" s="133"/>
      <c r="F90" s="121"/>
      <c r="G90" s="121"/>
      <c r="H90" s="121"/>
      <c r="I90" s="121"/>
      <c r="J90" s="121"/>
      <c r="K90" s="121"/>
      <c r="L90" s="121"/>
      <c r="M90" s="121"/>
      <c r="N90" s="121"/>
      <c r="O90" s="121"/>
      <c r="P90" s="121"/>
      <c r="Q90" s="121"/>
      <c r="R90" s="121"/>
      <c r="S90" s="121"/>
      <c r="T90" s="121"/>
      <c r="U90" s="121"/>
      <c r="V90" s="121"/>
      <c r="W90" s="121"/>
      <c r="X90" s="121"/>
      <c r="AA90" s="136">
        <f t="shared" si="12"/>
        <v>0</v>
      </c>
      <c r="AB90" s="127"/>
      <c r="AC90" s="124">
        <f>IF(D90="Very High",Scoring!$B$94,IF(D90="High",Scoring!$B$95,IF(D90="Medium",Scoring!$B$96,IF(D90="Low",Scoring!$B$97,IF(D90="Very Low",Scoring!$B$98,IF(D90="",0))))))</f>
        <v>0</v>
      </c>
      <c r="AD90" s="124">
        <f>IF(D90="Very High",Scoring!$C$94,IF(D90="High",Scoring!$C$95,IF(D90="Medium",Scoring!$C$96,IF(D90="Low",Scoring!$C$97,IF(D90="Very Low",Scoring!$C$98,IF(D90="",0))))))</f>
        <v>0</v>
      </c>
      <c r="AE90" s="124">
        <f t="shared" ref="AE90:AE96" si="13">AC90*AD90</f>
        <v>0</v>
      </c>
      <c r="AF90" s="127"/>
      <c r="AG90" s="121"/>
    </row>
    <row r="91" spans="1:33" x14ac:dyDescent="0.25">
      <c r="A91" s="340"/>
      <c r="B91" s="341"/>
      <c r="C91" s="342"/>
      <c r="D91" s="132"/>
      <c r="E91" s="133"/>
      <c r="F91" s="121"/>
      <c r="G91" s="121"/>
      <c r="H91" s="121"/>
      <c r="I91" s="121"/>
      <c r="J91" s="121"/>
      <c r="K91" s="121"/>
      <c r="L91" s="121"/>
      <c r="M91" s="121"/>
      <c r="N91" s="121"/>
      <c r="O91" s="121"/>
      <c r="P91" s="121"/>
      <c r="Q91" s="121"/>
      <c r="R91" s="121"/>
      <c r="S91" s="121"/>
      <c r="T91" s="121"/>
      <c r="U91" s="121"/>
      <c r="V91" s="121"/>
      <c r="W91" s="121"/>
      <c r="X91" s="121"/>
      <c r="AA91" s="136">
        <f t="shared" si="12"/>
        <v>0</v>
      </c>
      <c r="AB91" s="127"/>
      <c r="AC91" s="124">
        <f>IF(D91="Very High",Scoring!$B$94,IF(D91="High",Scoring!$B$95,IF(D91="Medium",Scoring!$B$96,IF(D91="Low",Scoring!$B$97,IF(D91="Very Low",Scoring!$B$98,IF(D91="",0))))))</f>
        <v>0</v>
      </c>
      <c r="AD91" s="124">
        <f>IF(D91="Very High",Scoring!$C$94,IF(D91="High",Scoring!$C$95,IF(D91="Medium",Scoring!$C$96,IF(D91="Low",Scoring!$C$97,IF(D91="Very Low",Scoring!$C$98,IF(D91="",0))))))</f>
        <v>0</v>
      </c>
      <c r="AE91" s="124">
        <f t="shared" si="13"/>
        <v>0</v>
      </c>
      <c r="AF91" s="127"/>
      <c r="AG91" s="121"/>
    </row>
    <row r="92" spans="1:33" x14ac:dyDescent="0.25">
      <c r="A92" s="337"/>
      <c r="B92" s="338"/>
      <c r="C92" s="338"/>
      <c r="D92" s="132"/>
      <c r="E92" s="133"/>
      <c r="F92" s="121"/>
      <c r="G92" s="121"/>
      <c r="H92" s="121"/>
      <c r="I92" s="121"/>
      <c r="J92" s="121"/>
      <c r="K92" s="121"/>
      <c r="L92" s="121"/>
      <c r="M92" s="121"/>
      <c r="N92" s="121"/>
      <c r="O92" s="121"/>
      <c r="P92" s="121"/>
      <c r="Q92" s="121"/>
      <c r="R92" s="121"/>
      <c r="S92" s="121"/>
      <c r="T92" s="121"/>
      <c r="U92" s="121"/>
      <c r="V92" s="121"/>
      <c r="W92" s="121"/>
      <c r="X92" s="121"/>
      <c r="AA92" s="136">
        <f t="shared" si="12"/>
        <v>0</v>
      </c>
      <c r="AB92" s="127"/>
      <c r="AC92" s="124">
        <f>IF(D92="Very High",Scoring!$B$94,IF(D92="High",Scoring!$B$95,IF(D92="Medium",Scoring!$B$96,IF(D92="Low",Scoring!$B$97,IF(D92="Very Low",Scoring!$B$98,IF(D92="",0))))))</f>
        <v>0</v>
      </c>
      <c r="AD92" s="124">
        <f>IF(D92="Very High",Scoring!$C$94,IF(D92="High",Scoring!$C$95,IF(D92="Medium",Scoring!$C$96,IF(D92="Low",Scoring!$C$97,IF(D92="Very Low",Scoring!$C$98,IF(D92="",0))))))</f>
        <v>0</v>
      </c>
      <c r="AE92" s="124">
        <f t="shared" si="13"/>
        <v>0</v>
      </c>
      <c r="AF92" s="127"/>
      <c r="AG92" s="121"/>
    </row>
    <row r="93" spans="1:33" x14ac:dyDescent="0.25">
      <c r="A93" s="343"/>
      <c r="B93" s="344"/>
      <c r="C93" s="345"/>
      <c r="D93" s="132"/>
      <c r="E93" s="133"/>
      <c r="F93" s="121"/>
      <c r="G93" s="121"/>
      <c r="H93" s="121"/>
      <c r="I93" s="121"/>
      <c r="J93" s="121"/>
      <c r="K93" s="121"/>
      <c r="L93" s="121"/>
      <c r="M93" s="121"/>
      <c r="N93" s="121"/>
      <c r="O93" s="121"/>
      <c r="P93" s="121"/>
      <c r="Q93" s="121"/>
      <c r="R93" s="121"/>
      <c r="S93" s="121"/>
      <c r="T93" s="121"/>
      <c r="U93" s="121"/>
      <c r="V93" s="121"/>
      <c r="W93" s="121"/>
      <c r="X93" s="121"/>
      <c r="AA93" s="136">
        <f t="shared" si="12"/>
        <v>0</v>
      </c>
      <c r="AB93" s="127"/>
      <c r="AC93" s="124">
        <f>IF(D93="Very High",Scoring!$B$94,IF(D93="High",Scoring!$B$95,IF(D93="Medium",Scoring!$B$96,IF(D93="Low",Scoring!$B$97,IF(D93="Very Low",Scoring!$B$98,IF(D93="",0))))))</f>
        <v>0</v>
      </c>
      <c r="AD93" s="124">
        <f>IF(D93="Very High",Scoring!$C$94,IF(D93="High",Scoring!$C$95,IF(D93="Medium",Scoring!$C$96,IF(D93="Low",Scoring!$C$97,IF(D93="Very Low",Scoring!$C$98,IF(D93="",0))))))</f>
        <v>0</v>
      </c>
      <c r="AE93" s="124">
        <f t="shared" si="13"/>
        <v>0</v>
      </c>
      <c r="AF93" s="127"/>
      <c r="AG93" s="121"/>
    </row>
    <row r="94" spans="1:33" x14ac:dyDescent="0.25">
      <c r="A94" s="340"/>
      <c r="B94" s="341"/>
      <c r="C94" s="341"/>
      <c r="D94" s="132"/>
      <c r="E94" s="133"/>
      <c r="F94" s="121"/>
      <c r="G94" s="121"/>
      <c r="H94" s="121"/>
      <c r="I94" s="121"/>
      <c r="J94" s="121"/>
      <c r="K94" s="121"/>
      <c r="L94" s="121"/>
      <c r="M94" s="121"/>
      <c r="N94" s="121"/>
      <c r="O94" s="121"/>
      <c r="P94" s="121"/>
      <c r="Q94" s="121"/>
      <c r="R94" s="121"/>
      <c r="S94" s="121"/>
      <c r="T94" s="121"/>
      <c r="U94" s="121"/>
      <c r="V94" s="121"/>
      <c r="W94" s="121"/>
      <c r="X94" s="121"/>
      <c r="AA94" s="136">
        <f t="shared" si="12"/>
        <v>0</v>
      </c>
      <c r="AB94" s="127"/>
      <c r="AC94" s="124">
        <f>IF(D94="Very High",Scoring!$B$94,IF(D94="High",Scoring!$B$95,IF(D94="Medium",Scoring!$B$96,IF(D94="Low",Scoring!$B$97,IF(D94="Very Low",Scoring!$B$98,IF(D94="",0))))))</f>
        <v>0</v>
      </c>
      <c r="AD94" s="124">
        <f>IF(D94="Very High",Scoring!$C$94,IF(D94="High",Scoring!$C$95,IF(D94="Medium",Scoring!$C$96,IF(D94="Low",Scoring!$C$97,IF(D94="Very Low",Scoring!$C$98,IF(D94="",0))))))</f>
        <v>0</v>
      </c>
      <c r="AE94" s="124">
        <f t="shared" si="13"/>
        <v>0</v>
      </c>
      <c r="AF94" s="127"/>
      <c r="AG94" s="121"/>
    </row>
    <row r="95" spans="1:33" x14ac:dyDescent="0.25">
      <c r="A95" s="340"/>
      <c r="B95" s="341"/>
      <c r="C95" s="342"/>
      <c r="D95" s="132"/>
      <c r="E95" s="133"/>
      <c r="F95" s="121"/>
      <c r="G95" s="121"/>
      <c r="H95" s="121"/>
      <c r="I95" s="121"/>
      <c r="J95" s="121"/>
      <c r="K95" s="121"/>
      <c r="L95" s="121"/>
      <c r="M95" s="121"/>
      <c r="N95" s="121"/>
      <c r="O95" s="121"/>
      <c r="P95" s="121"/>
      <c r="Q95" s="121"/>
      <c r="R95" s="121"/>
      <c r="S95" s="121"/>
      <c r="T95" s="121"/>
      <c r="U95" s="121"/>
      <c r="V95" s="121"/>
      <c r="W95" s="121"/>
      <c r="X95" s="121"/>
      <c r="AA95" s="136">
        <f t="shared" si="12"/>
        <v>0</v>
      </c>
      <c r="AB95" s="127"/>
      <c r="AC95" s="124">
        <f>IF(D95="Very High",Scoring!$B$94,IF(D95="High",Scoring!$B$95,IF(D95="Medium",Scoring!$B$96,IF(D95="Low",Scoring!$B$97,IF(D95="Very Low",Scoring!$B$98,IF(D95="",0))))))</f>
        <v>0</v>
      </c>
      <c r="AD95" s="124">
        <f>IF(D95="Very High",Scoring!$C$94,IF(D95="High",Scoring!$C$95,IF(D95="Medium",Scoring!$C$96,IF(D95="Low",Scoring!$C$97,IF(D95="Very Low",Scoring!$C$98,IF(D95="",0))))))</f>
        <v>0</v>
      </c>
      <c r="AE95" s="124">
        <f t="shared" si="13"/>
        <v>0</v>
      </c>
      <c r="AF95" s="127"/>
      <c r="AG95" s="121"/>
    </row>
    <row r="96" spans="1:33" ht="15.75" thickBot="1" x14ac:dyDescent="0.3">
      <c r="A96" s="346"/>
      <c r="B96" s="347"/>
      <c r="C96" s="348"/>
      <c r="D96" s="183"/>
      <c r="E96" s="184"/>
      <c r="F96" s="121"/>
      <c r="G96" s="121"/>
      <c r="H96" s="121"/>
      <c r="I96" s="121"/>
      <c r="J96" s="121"/>
      <c r="K96" s="121"/>
      <c r="L96" s="121"/>
      <c r="M96" s="121"/>
      <c r="N96" s="121"/>
      <c r="O96" s="121"/>
      <c r="P96" s="121"/>
      <c r="Q96" s="121"/>
      <c r="R96" s="121"/>
      <c r="S96" s="121"/>
      <c r="T96" s="121"/>
      <c r="U96" s="121"/>
      <c r="V96" s="121"/>
      <c r="W96" s="121"/>
      <c r="X96" s="121"/>
      <c r="AA96" s="159">
        <f t="shared" si="12"/>
        <v>0</v>
      </c>
      <c r="AB96" s="160"/>
      <c r="AC96" s="161">
        <f>IF(D96="Very High",Scoring!$B$94,IF(D96="High",Scoring!$B$95,IF(D96="Medium",Scoring!$B$96,IF(D96="Low",Scoring!$B$97,IF(D96="Very Low",Scoring!$B$98,IF(D96="",0))))))</f>
        <v>0</v>
      </c>
      <c r="AD96" s="161">
        <f>IF(D96="Very High",Scoring!$C$94,IF(D96="High",Scoring!$C$95,IF(D96="Medium",Scoring!$C$96,IF(D96="Low",Scoring!$C$97,IF(D96="Very Low",Scoring!$C$98,IF(D96="",0))))))</f>
        <v>0</v>
      </c>
      <c r="AE96" s="161">
        <f t="shared" si="13"/>
        <v>0</v>
      </c>
      <c r="AF96" s="127"/>
      <c r="AG96" s="121"/>
    </row>
    <row r="97" spans="1:33" x14ac:dyDescent="0.25">
      <c r="A97" s="318" t="s">
        <v>100</v>
      </c>
      <c r="B97" s="319"/>
      <c r="C97" s="320"/>
      <c r="D97" s="185"/>
      <c r="E97" s="186">
        <f>AA98</f>
        <v>0</v>
      </c>
      <c r="F97" s="121"/>
      <c r="G97" s="121"/>
      <c r="H97" s="121"/>
      <c r="I97" s="121"/>
      <c r="J97" s="121"/>
      <c r="K97" s="121"/>
      <c r="L97" s="121"/>
      <c r="M97" s="121"/>
      <c r="N97" s="121"/>
      <c r="O97" s="121"/>
      <c r="P97" s="121"/>
      <c r="Q97" s="121"/>
      <c r="R97" s="121"/>
      <c r="S97" s="121"/>
      <c r="T97" s="121"/>
      <c r="U97" s="121"/>
      <c r="V97" s="121"/>
      <c r="W97" s="121"/>
      <c r="X97" s="121"/>
      <c r="AA97" s="180"/>
      <c r="AB97" s="181"/>
      <c r="AC97" s="182"/>
      <c r="AD97" s="182"/>
      <c r="AE97" s="182"/>
      <c r="AF97" s="127"/>
      <c r="AG97" s="121"/>
    </row>
    <row r="98" spans="1:33" x14ac:dyDescent="0.25">
      <c r="A98" s="349" t="s">
        <v>102</v>
      </c>
      <c r="B98" s="350"/>
      <c r="C98" s="351"/>
      <c r="D98" s="158" t="str">
        <f>AF99</f>
        <v>-</v>
      </c>
      <c r="E98" s="187" t="str">
        <f>AA99</f>
        <v>-</v>
      </c>
      <c r="F98" s="125"/>
      <c r="G98" s="125"/>
      <c r="H98" s="125"/>
      <c r="I98" s="125"/>
      <c r="J98" s="125"/>
      <c r="K98" s="125"/>
      <c r="L98" s="125"/>
      <c r="M98" s="125"/>
      <c r="N98" s="125"/>
      <c r="O98" s="125"/>
      <c r="P98" s="125"/>
      <c r="Q98" s="125"/>
      <c r="R98" s="125"/>
      <c r="S98" s="125"/>
      <c r="T98" s="125"/>
      <c r="U98" s="125"/>
      <c r="V98" s="125"/>
      <c r="W98" s="125"/>
      <c r="X98" s="125"/>
      <c r="AA98" s="126">
        <f>SUM(AA89:AA96)</f>
        <v>0</v>
      </c>
      <c r="AB98" s="127"/>
      <c r="AC98" s="127"/>
      <c r="AD98" s="124">
        <f>SUM(AD89:AD96)</f>
        <v>0</v>
      </c>
      <c r="AE98" s="124">
        <f>SUM(AE89:AE96)</f>
        <v>0</v>
      </c>
      <c r="AF98" s="163">
        <f>IFERROR(AE98/AD98,0)</f>
        <v>0</v>
      </c>
      <c r="AG98" s="127" t="s">
        <v>101</v>
      </c>
    </row>
    <row r="99" spans="1:33" ht="30" customHeight="1" x14ac:dyDescent="0.25">
      <c r="A99" s="120"/>
      <c r="B99" s="120"/>
      <c r="C99" s="120"/>
      <c r="D99" s="120"/>
      <c r="E99" s="120"/>
      <c r="F99" s="121"/>
      <c r="G99" s="121"/>
      <c r="H99" s="121"/>
      <c r="I99" s="121"/>
      <c r="J99" s="121"/>
      <c r="K99" s="121"/>
      <c r="L99" s="121"/>
      <c r="M99" s="121"/>
      <c r="N99" s="121"/>
      <c r="O99" s="121"/>
      <c r="P99" s="121"/>
      <c r="Q99" s="121"/>
      <c r="R99" s="121"/>
      <c r="S99" s="121"/>
      <c r="T99" s="121"/>
      <c r="U99" s="121"/>
      <c r="V99" s="121"/>
      <c r="W99" s="121"/>
      <c r="X99" s="121"/>
      <c r="AA99" s="137" t="str">
        <f>IF(AA98&gt;=Scoring!$C$121,"Very High",IF(AA98&gt;=Scoring!$C$122,"High",IF(AA98&gt;=Scoring!$C$123,"Medium",IF(AA98&gt;=Scoring!$C$124,"Low","-"))))</f>
        <v>-</v>
      </c>
      <c r="AB99" s="127"/>
      <c r="AC99" s="127"/>
      <c r="AD99" s="127"/>
      <c r="AE99" s="127"/>
      <c r="AF99" s="162" t="str">
        <f>IF(AF98&gt;=Scoring!$F$94,"Very High",IF(AF98&gt;=Scoring!$F$95,"High",IF(AF98&gt;=Scoring!$F$96,"Medium",IF(AF98&gt;=Scoring!$F$97,"Low",IF(AF98&gt;0,"Very Low","-")))))</f>
        <v>-</v>
      </c>
      <c r="AG99" s="121"/>
    </row>
    <row r="100" spans="1:33" x14ac:dyDescent="0.25">
      <c r="A100" s="287" t="s">
        <v>93</v>
      </c>
      <c r="B100" s="288"/>
      <c r="C100" s="288"/>
      <c r="D100" s="118"/>
      <c r="E100" s="119"/>
    </row>
    <row r="101" spans="1:33" ht="30" customHeight="1" x14ac:dyDescent="0.25">
      <c r="A101" s="321" t="str">
        <f>IF(Objectives!B9="","",Objectives!B9)</f>
        <v/>
      </c>
      <c r="B101" s="283"/>
      <c r="C101" s="283"/>
      <c r="D101" s="283"/>
      <c r="E101" s="322"/>
    </row>
    <row r="102" spans="1:33" ht="30" customHeight="1" x14ac:dyDescent="0.25">
      <c r="A102" s="285" t="s">
        <v>95</v>
      </c>
      <c r="B102" s="326"/>
      <c r="C102" s="327"/>
      <c r="D102" s="122" t="s">
        <v>96</v>
      </c>
      <c r="E102" s="122" t="s">
        <v>97</v>
      </c>
      <c r="F102" s="121"/>
      <c r="G102" s="121"/>
      <c r="H102" s="121"/>
      <c r="I102" s="121"/>
      <c r="J102" s="121"/>
      <c r="K102" s="121"/>
      <c r="L102" s="121"/>
      <c r="M102" s="121"/>
      <c r="N102" s="121"/>
      <c r="O102" s="121"/>
      <c r="P102" s="121"/>
      <c r="Q102" s="121"/>
      <c r="R102" s="121"/>
      <c r="S102" s="121"/>
      <c r="T102" s="121"/>
      <c r="U102" s="121"/>
      <c r="V102" s="121"/>
      <c r="W102" s="121"/>
      <c r="X102" s="121"/>
      <c r="AA102" s="127" t="s">
        <v>98</v>
      </c>
      <c r="AB102" s="127"/>
      <c r="AC102" s="127" t="s">
        <v>96</v>
      </c>
      <c r="AD102" s="135" t="s">
        <v>26</v>
      </c>
      <c r="AE102" s="127" t="s">
        <v>99</v>
      </c>
      <c r="AF102" s="127"/>
      <c r="AG102" s="121"/>
    </row>
    <row r="103" spans="1:33" x14ac:dyDescent="0.25">
      <c r="A103" s="337"/>
      <c r="B103" s="338"/>
      <c r="C103" s="339"/>
      <c r="D103" s="132"/>
      <c r="E103" s="133"/>
      <c r="F103" s="121"/>
      <c r="G103" s="121"/>
      <c r="H103" s="121"/>
      <c r="I103" s="121"/>
      <c r="J103" s="121"/>
      <c r="K103" s="121"/>
      <c r="L103" s="121"/>
      <c r="M103" s="121"/>
      <c r="N103" s="121"/>
      <c r="O103" s="121"/>
      <c r="P103" s="121"/>
      <c r="Q103" s="121"/>
      <c r="R103" s="121"/>
      <c r="S103" s="121"/>
      <c r="T103" s="121"/>
      <c r="U103" s="121"/>
      <c r="V103" s="121"/>
      <c r="W103" s="121"/>
      <c r="X103" s="121"/>
      <c r="AA103" s="136">
        <f t="shared" ref="AA103:AA110" si="14">IF(E103=0,0,E103)</f>
        <v>0</v>
      </c>
      <c r="AB103" s="127"/>
      <c r="AC103" s="124">
        <f>IF(D103="Very High",Scoring!$B$94,IF(D103="High",Scoring!$B$95,IF(D103="Medium",Scoring!$B$96,IF(D103="Low",Scoring!$B$97,IF(D103="Very Low",Scoring!$B$98,IF(D103="",0))))))</f>
        <v>0</v>
      </c>
      <c r="AD103" s="124">
        <f>IF(D103="Very High",Scoring!$C$94,IF(D103="High",Scoring!$C$95,IF(D103="Medium",Scoring!$C$96,IF(D103="Low",Scoring!$C$97,IF(D103="Very Low",Scoring!$C$98,IF(D103="",0))))))</f>
        <v>0</v>
      </c>
      <c r="AE103" s="124">
        <f>AC103*AD103</f>
        <v>0</v>
      </c>
      <c r="AF103" s="127"/>
      <c r="AG103" s="121"/>
    </row>
    <row r="104" spans="1:33" x14ac:dyDescent="0.25">
      <c r="A104" s="337"/>
      <c r="B104" s="338"/>
      <c r="C104" s="339"/>
      <c r="D104" s="132"/>
      <c r="E104" s="133"/>
      <c r="F104" s="121"/>
      <c r="G104" s="121"/>
      <c r="H104" s="121"/>
      <c r="I104" s="121"/>
      <c r="J104" s="121"/>
      <c r="K104" s="121"/>
      <c r="L104" s="121"/>
      <c r="M104" s="121"/>
      <c r="N104" s="121"/>
      <c r="O104" s="121"/>
      <c r="P104" s="121"/>
      <c r="Q104" s="121"/>
      <c r="R104" s="121"/>
      <c r="S104" s="121"/>
      <c r="T104" s="121"/>
      <c r="U104" s="121"/>
      <c r="V104" s="121"/>
      <c r="W104" s="121"/>
      <c r="X104" s="121"/>
      <c r="AA104" s="136">
        <f t="shared" si="14"/>
        <v>0</v>
      </c>
      <c r="AB104" s="127"/>
      <c r="AC104" s="124">
        <f>IF(D104="Very High",Scoring!$B$94,IF(D104="High",Scoring!$B$95,IF(D104="Medium",Scoring!$B$96,IF(D104="Low",Scoring!$B$97,IF(D104="Very Low",Scoring!$B$98,IF(D104="",0))))))</f>
        <v>0</v>
      </c>
      <c r="AD104" s="124">
        <f>IF(D104="Very High",Scoring!$C$94,IF(D104="High",Scoring!$C$95,IF(D104="Medium",Scoring!$C$96,IF(D104="Low",Scoring!$C$97,IF(D104="Very Low",Scoring!$C$98,IF(D104="",0))))))</f>
        <v>0</v>
      </c>
      <c r="AE104" s="124">
        <f t="shared" ref="AE104:AE110" si="15">AC104*AD104</f>
        <v>0</v>
      </c>
      <c r="AF104" s="127"/>
      <c r="AG104" s="121"/>
    </row>
    <row r="105" spans="1:33" x14ac:dyDescent="0.25">
      <c r="A105" s="340"/>
      <c r="B105" s="341"/>
      <c r="C105" s="342"/>
      <c r="D105" s="132"/>
      <c r="E105" s="133"/>
      <c r="F105" s="121"/>
      <c r="G105" s="121"/>
      <c r="H105" s="121"/>
      <c r="I105" s="121"/>
      <c r="J105" s="121"/>
      <c r="K105" s="121"/>
      <c r="L105" s="121"/>
      <c r="M105" s="121"/>
      <c r="N105" s="121"/>
      <c r="O105" s="121"/>
      <c r="P105" s="121"/>
      <c r="Q105" s="121"/>
      <c r="R105" s="121"/>
      <c r="S105" s="121"/>
      <c r="T105" s="121"/>
      <c r="U105" s="121"/>
      <c r="V105" s="121"/>
      <c r="W105" s="121"/>
      <c r="X105" s="121"/>
      <c r="AA105" s="136">
        <f t="shared" si="14"/>
        <v>0</v>
      </c>
      <c r="AB105" s="127"/>
      <c r="AC105" s="124">
        <f>IF(D105="Very High",Scoring!$B$94,IF(D105="High",Scoring!$B$95,IF(D105="Medium",Scoring!$B$96,IF(D105="Low",Scoring!$B$97,IF(D105="Very Low",Scoring!$B$98,IF(D105="",0))))))</f>
        <v>0</v>
      </c>
      <c r="AD105" s="124">
        <f>IF(D105="Very High",Scoring!$C$94,IF(D105="High",Scoring!$C$95,IF(D105="Medium",Scoring!$C$96,IF(D105="Low",Scoring!$C$97,IF(D105="Very Low",Scoring!$C$98,IF(D105="",0))))))</f>
        <v>0</v>
      </c>
      <c r="AE105" s="124">
        <f t="shared" si="15"/>
        <v>0</v>
      </c>
      <c r="AF105" s="127"/>
      <c r="AG105" s="121"/>
    </row>
    <row r="106" spans="1:33" x14ac:dyDescent="0.25">
      <c r="A106" s="337"/>
      <c r="B106" s="338"/>
      <c r="C106" s="338"/>
      <c r="D106" s="132"/>
      <c r="E106" s="133"/>
      <c r="F106" s="121"/>
      <c r="G106" s="121"/>
      <c r="H106" s="121"/>
      <c r="I106" s="121"/>
      <c r="J106" s="121"/>
      <c r="K106" s="121"/>
      <c r="L106" s="121"/>
      <c r="M106" s="121"/>
      <c r="N106" s="121"/>
      <c r="O106" s="121"/>
      <c r="P106" s="121"/>
      <c r="Q106" s="121"/>
      <c r="R106" s="121"/>
      <c r="S106" s="121"/>
      <c r="T106" s="121"/>
      <c r="U106" s="121"/>
      <c r="V106" s="121"/>
      <c r="W106" s="121"/>
      <c r="X106" s="121"/>
      <c r="AA106" s="136">
        <f t="shared" si="14"/>
        <v>0</v>
      </c>
      <c r="AB106" s="127"/>
      <c r="AC106" s="124">
        <f>IF(D106="Very High",Scoring!$B$94,IF(D106="High",Scoring!$B$95,IF(D106="Medium",Scoring!$B$96,IF(D106="Low",Scoring!$B$97,IF(D106="Very Low",Scoring!$B$98,IF(D106="",0))))))</f>
        <v>0</v>
      </c>
      <c r="AD106" s="124">
        <f>IF(D106="Very High",Scoring!$C$94,IF(D106="High",Scoring!$C$95,IF(D106="Medium",Scoring!$C$96,IF(D106="Low",Scoring!$C$97,IF(D106="Very Low",Scoring!$C$98,IF(D106="",0))))))</f>
        <v>0</v>
      </c>
      <c r="AE106" s="124">
        <f t="shared" si="15"/>
        <v>0</v>
      </c>
      <c r="AF106" s="127"/>
      <c r="AG106" s="121"/>
    </row>
    <row r="107" spans="1:33" x14ac:dyDescent="0.25">
      <c r="A107" s="343"/>
      <c r="B107" s="344"/>
      <c r="C107" s="345"/>
      <c r="D107" s="132"/>
      <c r="E107" s="133"/>
      <c r="F107" s="121"/>
      <c r="G107" s="121"/>
      <c r="H107" s="121"/>
      <c r="I107" s="121"/>
      <c r="J107" s="121"/>
      <c r="K107" s="121"/>
      <c r="L107" s="121"/>
      <c r="M107" s="121"/>
      <c r="N107" s="121"/>
      <c r="O107" s="121"/>
      <c r="P107" s="121"/>
      <c r="Q107" s="121"/>
      <c r="R107" s="121"/>
      <c r="S107" s="121"/>
      <c r="T107" s="121"/>
      <c r="U107" s="121"/>
      <c r="V107" s="121"/>
      <c r="W107" s="121"/>
      <c r="X107" s="121"/>
      <c r="AA107" s="136">
        <f t="shared" si="14"/>
        <v>0</v>
      </c>
      <c r="AB107" s="127"/>
      <c r="AC107" s="124">
        <f>IF(D107="Very High",Scoring!$B$94,IF(D107="High",Scoring!$B$95,IF(D107="Medium",Scoring!$B$96,IF(D107="Low",Scoring!$B$97,IF(D107="Very Low",Scoring!$B$98,IF(D107="",0))))))</f>
        <v>0</v>
      </c>
      <c r="AD107" s="124">
        <f>IF(D107="Very High",Scoring!$C$94,IF(D107="High",Scoring!$C$95,IF(D107="Medium",Scoring!$C$96,IF(D107="Low",Scoring!$C$97,IF(D107="Very Low",Scoring!$C$98,IF(D107="",0))))))</f>
        <v>0</v>
      </c>
      <c r="AE107" s="124">
        <f t="shared" si="15"/>
        <v>0</v>
      </c>
      <c r="AF107" s="127"/>
      <c r="AG107" s="121"/>
    </row>
    <row r="108" spans="1:33" x14ac:dyDescent="0.25">
      <c r="A108" s="340"/>
      <c r="B108" s="341"/>
      <c r="C108" s="341"/>
      <c r="D108" s="132"/>
      <c r="E108" s="133"/>
      <c r="F108" s="121"/>
      <c r="G108" s="121"/>
      <c r="H108" s="121"/>
      <c r="I108" s="121"/>
      <c r="J108" s="121"/>
      <c r="K108" s="121"/>
      <c r="L108" s="121"/>
      <c r="M108" s="121"/>
      <c r="N108" s="121"/>
      <c r="O108" s="121"/>
      <c r="P108" s="121"/>
      <c r="Q108" s="121"/>
      <c r="R108" s="121"/>
      <c r="S108" s="121"/>
      <c r="T108" s="121"/>
      <c r="U108" s="121"/>
      <c r="V108" s="121"/>
      <c r="W108" s="121"/>
      <c r="X108" s="121"/>
      <c r="AA108" s="136">
        <f t="shared" si="14"/>
        <v>0</v>
      </c>
      <c r="AB108" s="127"/>
      <c r="AC108" s="124">
        <f>IF(D108="Very High",Scoring!$B$94,IF(D108="High",Scoring!$B$95,IF(D108="Medium",Scoring!$B$96,IF(D108="Low",Scoring!$B$97,IF(D108="Very Low",Scoring!$B$98,IF(D108="",0))))))</f>
        <v>0</v>
      </c>
      <c r="AD108" s="124">
        <f>IF(D108="Very High",Scoring!$C$94,IF(D108="High",Scoring!$C$95,IF(D108="Medium",Scoring!$C$96,IF(D108="Low",Scoring!$C$97,IF(D108="Very Low",Scoring!$C$98,IF(D108="",0))))))</f>
        <v>0</v>
      </c>
      <c r="AE108" s="124">
        <f t="shared" si="15"/>
        <v>0</v>
      </c>
      <c r="AF108" s="127"/>
      <c r="AG108" s="121"/>
    </row>
    <row r="109" spans="1:33" x14ac:dyDescent="0.25">
      <c r="A109" s="340"/>
      <c r="B109" s="341"/>
      <c r="C109" s="342"/>
      <c r="D109" s="132"/>
      <c r="E109" s="133"/>
      <c r="F109" s="121"/>
      <c r="G109" s="121"/>
      <c r="H109" s="121"/>
      <c r="I109" s="121"/>
      <c r="J109" s="121"/>
      <c r="K109" s="121"/>
      <c r="L109" s="121"/>
      <c r="M109" s="121"/>
      <c r="N109" s="121"/>
      <c r="O109" s="121"/>
      <c r="P109" s="121"/>
      <c r="Q109" s="121"/>
      <c r="R109" s="121"/>
      <c r="S109" s="121"/>
      <c r="T109" s="121"/>
      <c r="U109" s="121"/>
      <c r="V109" s="121"/>
      <c r="W109" s="121"/>
      <c r="X109" s="121"/>
      <c r="AA109" s="136">
        <f t="shared" si="14"/>
        <v>0</v>
      </c>
      <c r="AB109" s="127"/>
      <c r="AC109" s="124">
        <f>IF(D109="Very High",Scoring!$B$94,IF(D109="High",Scoring!$B$95,IF(D109="Medium",Scoring!$B$96,IF(D109="Low",Scoring!$B$97,IF(D109="Very Low",Scoring!$B$98,IF(D109="",0))))))</f>
        <v>0</v>
      </c>
      <c r="AD109" s="124">
        <f>IF(D109="Very High",Scoring!$C$94,IF(D109="High",Scoring!$C$95,IF(D109="Medium",Scoring!$C$96,IF(D109="Low",Scoring!$C$97,IF(D109="Very Low",Scoring!$C$98,IF(D109="",0))))))</f>
        <v>0</v>
      </c>
      <c r="AE109" s="124">
        <f t="shared" si="15"/>
        <v>0</v>
      </c>
      <c r="AF109" s="127"/>
      <c r="AG109" s="121"/>
    </row>
    <row r="110" spans="1:33" ht="15.75" thickBot="1" x14ac:dyDescent="0.3">
      <c r="A110" s="346"/>
      <c r="B110" s="347"/>
      <c r="C110" s="348"/>
      <c r="D110" s="183"/>
      <c r="E110" s="184"/>
      <c r="F110" s="121"/>
      <c r="G110" s="121"/>
      <c r="H110" s="121"/>
      <c r="I110" s="121"/>
      <c r="J110" s="121"/>
      <c r="K110" s="121"/>
      <c r="L110" s="121"/>
      <c r="M110" s="121"/>
      <c r="N110" s="121"/>
      <c r="O110" s="121"/>
      <c r="P110" s="121"/>
      <c r="Q110" s="121"/>
      <c r="R110" s="121"/>
      <c r="S110" s="121"/>
      <c r="T110" s="121"/>
      <c r="U110" s="121"/>
      <c r="V110" s="121"/>
      <c r="W110" s="121"/>
      <c r="X110" s="121"/>
      <c r="AA110" s="159">
        <f t="shared" si="14"/>
        <v>0</v>
      </c>
      <c r="AB110" s="160"/>
      <c r="AC110" s="161">
        <f>IF(D110="Very High",Scoring!$B$94,IF(D110="High",Scoring!$B$95,IF(D110="Medium",Scoring!$B$96,IF(D110="Low",Scoring!$B$97,IF(D110="Very Low",Scoring!$B$98,IF(D110="",0))))))</f>
        <v>0</v>
      </c>
      <c r="AD110" s="161">
        <f>IF(D110="Very High",Scoring!$C$94,IF(D110="High",Scoring!$C$95,IF(D110="Medium",Scoring!$C$96,IF(D110="Low",Scoring!$C$97,IF(D110="Very Low",Scoring!$C$98,IF(D110="",0))))))</f>
        <v>0</v>
      </c>
      <c r="AE110" s="161">
        <f t="shared" si="15"/>
        <v>0</v>
      </c>
      <c r="AF110" s="127"/>
      <c r="AG110" s="121"/>
    </row>
    <row r="111" spans="1:33" x14ac:dyDescent="0.25">
      <c r="A111" s="318" t="s">
        <v>100</v>
      </c>
      <c r="B111" s="319"/>
      <c r="C111" s="320"/>
      <c r="D111" s="185"/>
      <c r="E111" s="186">
        <f>AA112</f>
        <v>0</v>
      </c>
      <c r="F111" s="121"/>
      <c r="G111" s="121"/>
      <c r="H111" s="121"/>
      <c r="I111" s="121"/>
      <c r="J111" s="121"/>
      <c r="K111" s="121"/>
      <c r="L111" s="121"/>
      <c r="M111" s="121"/>
      <c r="N111" s="121"/>
      <c r="O111" s="121"/>
      <c r="P111" s="121"/>
      <c r="Q111" s="121"/>
      <c r="R111" s="121"/>
      <c r="S111" s="121"/>
      <c r="T111" s="121"/>
      <c r="U111" s="121"/>
      <c r="V111" s="121"/>
      <c r="W111" s="121"/>
      <c r="X111" s="121"/>
      <c r="AA111" s="180"/>
      <c r="AB111" s="181"/>
      <c r="AC111" s="182"/>
      <c r="AD111" s="182"/>
      <c r="AE111" s="182"/>
      <c r="AF111" s="127"/>
      <c r="AG111" s="121"/>
    </row>
    <row r="112" spans="1:33" x14ac:dyDescent="0.25">
      <c r="A112" s="315" t="s">
        <v>102</v>
      </c>
      <c r="B112" s="316"/>
      <c r="C112" s="317"/>
      <c r="D112" s="187" t="str">
        <f>AF113</f>
        <v>-</v>
      </c>
      <c r="E112" s="187" t="str">
        <f>AA113</f>
        <v>-</v>
      </c>
      <c r="F112" s="125"/>
      <c r="G112" s="125"/>
      <c r="H112" s="125"/>
      <c r="I112" s="125"/>
      <c r="J112" s="125"/>
      <c r="K112" s="125"/>
      <c r="L112" s="125"/>
      <c r="M112" s="125"/>
      <c r="N112" s="125"/>
      <c r="O112" s="125"/>
      <c r="P112" s="125"/>
      <c r="Q112" s="125"/>
      <c r="R112" s="125"/>
      <c r="S112" s="125"/>
      <c r="T112" s="125"/>
      <c r="U112" s="125"/>
      <c r="V112" s="125"/>
      <c r="W112" s="125"/>
      <c r="X112" s="125"/>
      <c r="AA112" s="126">
        <f>SUM(AA103:AA110)</f>
        <v>0</v>
      </c>
      <c r="AB112" s="127"/>
      <c r="AC112" s="127"/>
      <c r="AD112" s="124">
        <f>SUM(AD103:AD110)</f>
        <v>0</v>
      </c>
      <c r="AE112" s="124">
        <f>SUM(AE103:AE110)</f>
        <v>0</v>
      </c>
      <c r="AF112" s="163">
        <f>IFERROR(AE112/AD112,0)</f>
        <v>0</v>
      </c>
      <c r="AG112" s="127" t="s">
        <v>101</v>
      </c>
    </row>
    <row r="113" spans="1:33" ht="18" x14ac:dyDescent="0.25">
      <c r="A113" s="120"/>
      <c r="B113" s="120"/>
      <c r="C113" s="120"/>
      <c r="D113" s="120"/>
      <c r="E113" s="120"/>
      <c r="F113" s="121"/>
      <c r="G113" s="121"/>
      <c r="H113" s="121"/>
      <c r="I113" s="121"/>
      <c r="J113" s="121"/>
      <c r="K113" s="121"/>
      <c r="L113" s="121"/>
      <c r="M113" s="121"/>
      <c r="N113" s="121"/>
      <c r="O113" s="121"/>
      <c r="P113" s="121"/>
      <c r="Q113" s="121"/>
      <c r="R113" s="121"/>
      <c r="S113" s="121"/>
      <c r="T113" s="121"/>
      <c r="U113" s="121"/>
      <c r="V113" s="121"/>
      <c r="W113" s="121"/>
      <c r="X113" s="121"/>
      <c r="AA113" s="137" t="str">
        <f>IF(AA112&gt;=Scoring!$C$121,"Very High",IF(AA112&gt;=Scoring!$C$122,"High",IF(AA112&gt;=Scoring!$C$123,"Medium",IF(AA112&gt;=Scoring!$C$124,"Low","-"))))</f>
        <v>-</v>
      </c>
      <c r="AB113" s="127"/>
      <c r="AC113" s="127"/>
      <c r="AD113" s="127"/>
      <c r="AE113" s="127"/>
      <c r="AF113" s="162" t="str">
        <f>IF(AF112&gt;=Scoring!$F$94,"Very High",IF(AF112&gt;=Scoring!$F$95,"High",IF(AF112&gt;=Scoring!$F$96,"Medium",IF(AF112&gt;=Scoring!$F$97,"Low",IF(AF112&gt;0,"Very Low","-")))))</f>
        <v>-</v>
      </c>
      <c r="AG113" s="121"/>
    </row>
  </sheetData>
  <sheetProtection sheet="1" objects="1" scenarios="1" selectLockedCells="1"/>
  <mergeCells count="104">
    <mergeCell ref="A109:C109"/>
    <mergeCell ref="A110:C110"/>
    <mergeCell ref="A112:C112"/>
    <mergeCell ref="A103:C103"/>
    <mergeCell ref="A104:C104"/>
    <mergeCell ref="A105:C105"/>
    <mergeCell ref="A106:C106"/>
    <mergeCell ref="A107:C107"/>
    <mergeCell ref="A93:C93"/>
    <mergeCell ref="A94:C94"/>
    <mergeCell ref="A95:C95"/>
    <mergeCell ref="A96:C96"/>
    <mergeCell ref="A98:C98"/>
    <mergeCell ref="A100:C100"/>
    <mergeCell ref="A101:E101"/>
    <mergeCell ref="A102:C102"/>
    <mergeCell ref="A108:C108"/>
    <mergeCell ref="A82:C82"/>
    <mergeCell ref="A84:C84"/>
    <mergeCell ref="A86:C86"/>
    <mergeCell ref="A87:E87"/>
    <mergeCell ref="A88:C88"/>
    <mergeCell ref="A89:C89"/>
    <mergeCell ref="A90:C90"/>
    <mergeCell ref="A91:C91"/>
    <mergeCell ref="A92:C92"/>
    <mergeCell ref="A73:E73"/>
    <mergeCell ref="A74:C74"/>
    <mergeCell ref="A75:C75"/>
    <mergeCell ref="A76:C76"/>
    <mergeCell ref="A77:C77"/>
    <mergeCell ref="A78:C78"/>
    <mergeCell ref="A79:C79"/>
    <mergeCell ref="A80:C80"/>
    <mergeCell ref="A81:C81"/>
    <mergeCell ref="A62:C62"/>
    <mergeCell ref="A63:C63"/>
    <mergeCell ref="A64:C64"/>
    <mergeCell ref="A65:C65"/>
    <mergeCell ref="A66:C66"/>
    <mergeCell ref="A67:C67"/>
    <mergeCell ref="A68:C68"/>
    <mergeCell ref="A70:C70"/>
    <mergeCell ref="A72:C72"/>
    <mergeCell ref="A51:C51"/>
    <mergeCell ref="A52:C52"/>
    <mergeCell ref="A53:C53"/>
    <mergeCell ref="A54:C54"/>
    <mergeCell ref="A56:C56"/>
    <mergeCell ref="A58:C58"/>
    <mergeCell ref="A59:E59"/>
    <mergeCell ref="A60:C60"/>
    <mergeCell ref="A61:C61"/>
    <mergeCell ref="A40:C40"/>
    <mergeCell ref="A42:C42"/>
    <mergeCell ref="A44:C44"/>
    <mergeCell ref="A45:E45"/>
    <mergeCell ref="A46:C46"/>
    <mergeCell ref="A47:C47"/>
    <mergeCell ref="A48:C48"/>
    <mergeCell ref="A49:C49"/>
    <mergeCell ref="A50:C50"/>
    <mergeCell ref="A31:E31"/>
    <mergeCell ref="A32:C32"/>
    <mergeCell ref="A33:C33"/>
    <mergeCell ref="A34:C34"/>
    <mergeCell ref="A35:C35"/>
    <mergeCell ref="A36:C36"/>
    <mergeCell ref="A37:C37"/>
    <mergeCell ref="A38:C38"/>
    <mergeCell ref="A39:C39"/>
    <mergeCell ref="A20:C20"/>
    <mergeCell ref="A21:C21"/>
    <mergeCell ref="A22:C22"/>
    <mergeCell ref="A23:C23"/>
    <mergeCell ref="A24:C24"/>
    <mergeCell ref="A25:C25"/>
    <mergeCell ref="A26:C26"/>
    <mergeCell ref="A28:C28"/>
    <mergeCell ref="A30:C30"/>
    <mergeCell ref="A14:C14"/>
    <mergeCell ref="A111:C111"/>
    <mergeCell ref="A27:C27"/>
    <mergeCell ref="A41:C41"/>
    <mergeCell ref="A55:C55"/>
    <mergeCell ref="A69:C69"/>
    <mergeCell ref="A83:C83"/>
    <mergeCell ref="A97:C97"/>
    <mergeCell ref="A2:C2"/>
    <mergeCell ref="A3:E3"/>
    <mergeCell ref="A12:C12"/>
    <mergeCell ref="A13:C13"/>
    <mergeCell ref="A4:C4"/>
    <mergeCell ref="A5:C5"/>
    <mergeCell ref="A6:C6"/>
    <mergeCell ref="A7:C7"/>
    <mergeCell ref="A8:C8"/>
    <mergeCell ref="A9:C9"/>
    <mergeCell ref="A10:C10"/>
    <mergeCell ref="A11:C11"/>
    <mergeCell ref="A16:C16"/>
    <mergeCell ref="A17:E17"/>
    <mergeCell ref="A18:C18"/>
    <mergeCell ref="A19:C19"/>
  </mergeCells>
  <conditionalFormatting sqref="D13:D14">
    <cfRule type="expression" dxfId="118" priority="158">
      <formula>D13="Very High"</formula>
    </cfRule>
    <cfRule type="expression" dxfId="117" priority="159">
      <formula>D13="High"</formula>
    </cfRule>
    <cfRule type="expression" dxfId="116" priority="160">
      <formula>D13="Medium"</formula>
    </cfRule>
    <cfRule type="expression" dxfId="115" priority="161">
      <formula>D13="Low"</formula>
    </cfRule>
    <cfRule type="expression" dxfId="114" priority="162">
      <formula>D13="Very Low"</formula>
    </cfRule>
  </conditionalFormatting>
  <conditionalFormatting sqref="D28">
    <cfRule type="expression" dxfId="113" priority="134">
      <formula>D28="Very High"</formula>
    </cfRule>
    <cfRule type="expression" dxfId="112" priority="135">
      <formula>D28="High"</formula>
    </cfRule>
    <cfRule type="expression" dxfId="111" priority="136">
      <formula>D28="Medium"</formula>
    </cfRule>
    <cfRule type="expression" dxfId="110" priority="137">
      <formula>D28="Low"</formula>
    </cfRule>
    <cfRule type="expression" dxfId="109" priority="138">
      <formula>D28="Very Low"</formula>
    </cfRule>
  </conditionalFormatting>
  <conditionalFormatting sqref="D42">
    <cfRule type="expression" dxfId="108" priority="129">
      <formula>D42="Very High"</formula>
    </cfRule>
    <cfRule type="expression" dxfId="107" priority="130">
      <formula>D42="High"</formula>
    </cfRule>
    <cfRule type="expression" dxfId="106" priority="131">
      <formula>D42="Medium"</formula>
    </cfRule>
    <cfRule type="expression" dxfId="105" priority="132">
      <formula>D42="Low"</formula>
    </cfRule>
    <cfRule type="expression" dxfId="104" priority="133">
      <formula>D42="Very Low"</formula>
    </cfRule>
  </conditionalFormatting>
  <conditionalFormatting sqref="D56">
    <cfRule type="expression" dxfId="103" priority="124">
      <formula>D56="Very High"</formula>
    </cfRule>
    <cfRule type="expression" dxfId="102" priority="125">
      <formula>D56="High"</formula>
    </cfRule>
    <cfRule type="expression" dxfId="101" priority="126">
      <formula>D56="Medium"</formula>
    </cfRule>
    <cfRule type="expression" dxfId="100" priority="127">
      <formula>D56="Low"</formula>
    </cfRule>
    <cfRule type="expression" dxfId="99" priority="128">
      <formula>D56="Very Low"</formula>
    </cfRule>
  </conditionalFormatting>
  <conditionalFormatting sqref="D70">
    <cfRule type="expression" dxfId="98" priority="119">
      <formula>D70="Very High"</formula>
    </cfRule>
    <cfRule type="expression" dxfId="97" priority="120">
      <formula>D70="High"</formula>
    </cfRule>
    <cfRule type="expression" dxfId="96" priority="121">
      <formula>D70="Medium"</formula>
    </cfRule>
    <cfRule type="expression" dxfId="95" priority="122">
      <formula>D70="Low"</formula>
    </cfRule>
    <cfRule type="expression" dxfId="94" priority="123">
      <formula>D70="Very Low"</formula>
    </cfRule>
  </conditionalFormatting>
  <conditionalFormatting sqref="D84">
    <cfRule type="expression" dxfId="93" priority="114">
      <formula>D84="Very High"</formula>
    </cfRule>
    <cfRule type="expression" dxfId="92" priority="115">
      <formula>D84="High"</formula>
    </cfRule>
    <cfRule type="expression" dxfId="91" priority="116">
      <formula>D84="Medium"</formula>
    </cfRule>
    <cfRule type="expression" dxfId="90" priority="117">
      <formula>D84="Low"</formula>
    </cfRule>
    <cfRule type="expression" dxfId="89" priority="118">
      <formula>D84="Very Low"</formula>
    </cfRule>
  </conditionalFormatting>
  <conditionalFormatting sqref="D98">
    <cfRule type="expression" dxfId="88" priority="109">
      <formula>D98="Very High"</formula>
    </cfRule>
    <cfRule type="expression" dxfId="87" priority="110">
      <formula>D98="High"</formula>
    </cfRule>
    <cfRule type="expression" dxfId="86" priority="111">
      <formula>D98="Medium"</formula>
    </cfRule>
    <cfRule type="expression" dxfId="85" priority="112">
      <formula>D98="Low"</formula>
    </cfRule>
    <cfRule type="expression" dxfId="84" priority="113">
      <formula>D98="Very Low"</formula>
    </cfRule>
  </conditionalFormatting>
  <conditionalFormatting sqref="D111:D112">
    <cfRule type="expression" dxfId="83" priority="94">
      <formula>D111="Very High"</formula>
    </cfRule>
    <cfRule type="expression" dxfId="82" priority="95">
      <formula>D111="High"</formula>
    </cfRule>
    <cfRule type="expression" dxfId="81" priority="96">
      <formula>D111="Medium"</formula>
    </cfRule>
    <cfRule type="expression" dxfId="80" priority="97">
      <formula>D111="Low"</formula>
    </cfRule>
    <cfRule type="expression" dxfId="79" priority="98">
      <formula>D111="Very Low"</formula>
    </cfRule>
  </conditionalFormatting>
  <conditionalFormatting sqref="E14">
    <cfRule type="expression" dxfId="78" priority="100">
      <formula>E14="Low"</formula>
    </cfRule>
    <cfRule type="expression" dxfId="77" priority="101">
      <formula>E14="Medium"</formula>
    </cfRule>
    <cfRule type="expression" dxfId="76" priority="102">
      <formula>E14="High"</formula>
    </cfRule>
    <cfRule type="expression" dxfId="75" priority="103">
      <formula>E14="Very High"</formula>
    </cfRule>
  </conditionalFormatting>
  <conditionalFormatting sqref="D27">
    <cfRule type="expression" dxfId="74" priority="84">
      <formula>D27="Very High"</formula>
    </cfRule>
    <cfRule type="expression" dxfId="73" priority="85">
      <formula>D27="High"</formula>
    </cfRule>
    <cfRule type="expression" dxfId="72" priority="86">
      <formula>D27="Medium"</formula>
    </cfRule>
    <cfRule type="expression" dxfId="71" priority="87">
      <formula>D27="Low"</formula>
    </cfRule>
    <cfRule type="expression" dxfId="70" priority="88">
      <formula>D27="Very Low"</formula>
    </cfRule>
  </conditionalFormatting>
  <conditionalFormatting sqref="D41">
    <cfRule type="expression" dxfId="69" priority="79">
      <formula>D41="Very High"</formula>
    </cfRule>
    <cfRule type="expression" dxfId="68" priority="80">
      <formula>D41="High"</formula>
    </cfRule>
    <cfRule type="expression" dxfId="67" priority="81">
      <formula>D41="Medium"</formula>
    </cfRule>
    <cfRule type="expression" dxfId="66" priority="82">
      <formula>D41="Low"</formula>
    </cfRule>
    <cfRule type="expression" dxfId="65" priority="83">
      <formula>D41="Very Low"</formula>
    </cfRule>
  </conditionalFormatting>
  <conditionalFormatting sqref="D55">
    <cfRule type="expression" dxfId="64" priority="74">
      <formula>D55="Very High"</formula>
    </cfRule>
    <cfRule type="expression" dxfId="63" priority="75">
      <formula>D55="High"</formula>
    </cfRule>
    <cfRule type="expression" dxfId="62" priority="76">
      <formula>D55="Medium"</formula>
    </cfRule>
    <cfRule type="expression" dxfId="61" priority="77">
      <formula>D55="Low"</formula>
    </cfRule>
    <cfRule type="expression" dxfId="60" priority="78">
      <formula>D55="Very Low"</formula>
    </cfRule>
  </conditionalFormatting>
  <conditionalFormatting sqref="D69">
    <cfRule type="expression" dxfId="59" priority="69">
      <formula>D69="Very High"</formula>
    </cfRule>
    <cfRule type="expression" dxfId="58" priority="70">
      <formula>D69="High"</formula>
    </cfRule>
    <cfRule type="expression" dxfId="57" priority="71">
      <formula>D69="Medium"</formula>
    </cfRule>
    <cfRule type="expression" dxfId="56" priority="72">
      <formula>D69="Low"</formula>
    </cfRule>
    <cfRule type="expression" dxfId="55" priority="73">
      <formula>D69="Very Low"</formula>
    </cfRule>
  </conditionalFormatting>
  <conditionalFormatting sqref="D83">
    <cfRule type="expression" dxfId="54" priority="64">
      <formula>D83="Very High"</formula>
    </cfRule>
    <cfRule type="expression" dxfId="53" priority="65">
      <formula>D83="High"</formula>
    </cfRule>
    <cfRule type="expression" dxfId="52" priority="66">
      <formula>D83="Medium"</formula>
    </cfRule>
    <cfRule type="expression" dxfId="51" priority="67">
      <formula>D83="Low"</formula>
    </cfRule>
    <cfRule type="expression" dxfId="50" priority="68">
      <formula>D83="Very Low"</formula>
    </cfRule>
  </conditionalFormatting>
  <conditionalFormatting sqref="D97">
    <cfRule type="expression" dxfId="49" priority="59">
      <formula>D97="Very High"</formula>
    </cfRule>
    <cfRule type="expression" dxfId="48" priority="60">
      <formula>D97="High"</formula>
    </cfRule>
    <cfRule type="expression" dxfId="47" priority="61">
      <formula>D97="Medium"</formula>
    </cfRule>
    <cfRule type="expression" dxfId="46" priority="62">
      <formula>D97="Low"</formula>
    </cfRule>
    <cfRule type="expression" dxfId="45" priority="63">
      <formula>D97="Very Low"</formula>
    </cfRule>
  </conditionalFormatting>
  <conditionalFormatting sqref="E28">
    <cfRule type="expression" dxfId="44" priority="25">
      <formula>E28="Low"</formula>
    </cfRule>
    <cfRule type="expression" dxfId="43" priority="26">
      <formula>E28="Medium"</formula>
    </cfRule>
    <cfRule type="expression" dxfId="42" priority="27">
      <formula>E28="High"</formula>
    </cfRule>
    <cfRule type="expression" dxfId="41" priority="28">
      <formula>E28="Very High"</formula>
    </cfRule>
  </conditionalFormatting>
  <conditionalFormatting sqref="E42">
    <cfRule type="expression" dxfId="40" priority="21">
      <formula>E42="Low"</formula>
    </cfRule>
    <cfRule type="expression" dxfId="39" priority="22">
      <formula>E42="Medium"</formula>
    </cfRule>
    <cfRule type="expression" dxfId="38" priority="23">
      <formula>E42="High"</formula>
    </cfRule>
    <cfRule type="expression" dxfId="37" priority="24">
      <formula>E42="Very High"</formula>
    </cfRule>
  </conditionalFormatting>
  <conditionalFormatting sqref="E56">
    <cfRule type="expression" dxfId="36" priority="17">
      <formula>E56="Low"</formula>
    </cfRule>
    <cfRule type="expression" dxfId="35" priority="18">
      <formula>E56="Medium"</formula>
    </cfRule>
    <cfRule type="expression" dxfId="34" priority="19">
      <formula>E56="High"</formula>
    </cfRule>
    <cfRule type="expression" dxfId="33" priority="20">
      <formula>E56="Very High"</formula>
    </cfRule>
  </conditionalFormatting>
  <conditionalFormatting sqref="E70">
    <cfRule type="expression" dxfId="32" priority="13">
      <formula>E70="Low"</formula>
    </cfRule>
    <cfRule type="expression" dxfId="31" priority="14">
      <formula>E70="Medium"</formula>
    </cfRule>
    <cfRule type="expression" dxfId="30" priority="15">
      <formula>E70="High"</formula>
    </cfRule>
    <cfRule type="expression" dxfId="29" priority="16">
      <formula>E70="Very High"</formula>
    </cfRule>
  </conditionalFormatting>
  <conditionalFormatting sqref="E84">
    <cfRule type="expression" dxfId="28" priority="9">
      <formula>E84="Low"</formula>
    </cfRule>
    <cfRule type="expression" dxfId="27" priority="10">
      <formula>E84="Medium"</formula>
    </cfRule>
    <cfRule type="expression" dxfId="26" priority="11">
      <formula>E84="High"</formula>
    </cfRule>
    <cfRule type="expression" dxfId="25" priority="12">
      <formula>E84="Very High"</formula>
    </cfRule>
  </conditionalFormatting>
  <conditionalFormatting sqref="E98">
    <cfRule type="expression" dxfId="24" priority="5">
      <formula>E98="Low"</formula>
    </cfRule>
    <cfRule type="expression" dxfId="23" priority="6">
      <formula>E98="Medium"</formula>
    </cfRule>
    <cfRule type="expression" dxfId="22" priority="7">
      <formula>E98="High"</formula>
    </cfRule>
    <cfRule type="expression" dxfId="21" priority="8">
      <formula>E98="Very High"</formula>
    </cfRule>
  </conditionalFormatting>
  <conditionalFormatting sqref="E112">
    <cfRule type="expression" dxfId="20" priority="1">
      <formula>E112="Low"</formula>
    </cfRule>
    <cfRule type="expression" dxfId="19" priority="2">
      <formula>E112="Medium"</formula>
    </cfRule>
    <cfRule type="expression" dxfId="18" priority="3">
      <formula>E112="High"</formula>
    </cfRule>
    <cfRule type="expression" dxfId="17" priority="4">
      <formula>E112="Very High"</formula>
    </cfRule>
  </conditionalFormatting>
  <dataValidations count="2">
    <dataValidation type="list" allowBlank="1" showInputMessage="1" showErrorMessage="1" sqref="D5:D12 D103:D111 D19:D27 D33:D41 D47:D55 D61:D69 D75:D83 D89:D97">
      <formula1>Feasibility</formula1>
    </dataValidation>
    <dataValidation type="list" allowBlank="1" showInputMessage="1" sqref="E5:E12 E103:E110 E19:E26 E33:E40 E47:E54 E61:E68 E75:E82 E89:E96">
      <formula1>Cost</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Project</vt:lpstr>
      <vt:lpstr>Targets</vt:lpstr>
      <vt:lpstr>KEAs</vt:lpstr>
      <vt:lpstr>Ratings</vt:lpstr>
      <vt:lpstr>HealthSum</vt:lpstr>
      <vt:lpstr>ThreatSum</vt:lpstr>
      <vt:lpstr>ThreatList</vt:lpstr>
      <vt:lpstr>Objectives</vt:lpstr>
      <vt:lpstr>Strategies</vt:lpstr>
      <vt:lpstr>ROI</vt:lpstr>
      <vt:lpstr>KEADrop</vt:lpstr>
      <vt:lpstr>Sort</vt:lpstr>
      <vt:lpstr>Scoring</vt:lpstr>
      <vt:lpstr>Combo</vt:lpstr>
      <vt:lpstr>Cost</vt:lpstr>
      <vt:lpstr>Feasibility</vt:lpstr>
      <vt:lpstr>MatrixOverall</vt:lpstr>
      <vt:lpstr>ThreatSum!Print_Area</vt:lpstr>
      <vt:lpstr>Rank</vt:lpstr>
      <vt:lpstr>Rating</vt:lpstr>
      <vt:lpstr>ROIRank</vt:lpstr>
      <vt:lpstr>StressRankMatrix</vt:lpstr>
      <vt:lpstr>ThreatRankMatrix</vt:lpstr>
      <vt:lpstr>ThreatScore</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Low</dc:creator>
  <cp:lastModifiedBy>Daniel Sprod</cp:lastModifiedBy>
  <cp:revision/>
  <dcterms:created xsi:type="dcterms:W3CDTF">2006-09-16T00:00:00Z</dcterms:created>
  <dcterms:modified xsi:type="dcterms:W3CDTF">2017-03-17T20:12:16Z</dcterms:modified>
</cp:coreProperties>
</file>